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CPLAZA\Desktop\대회기술표\"/>
    </mc:Choice>
  </mc:AlternateContent>
  <xr:revisionPtr revIDLastSave="0" documentId="13_ncr:1_{49F150D3-9199-4C2C-A45B-24E9254BCE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 line" sheetId="2" r:id="rId1"/>
    <sheet name="기준" sheetId="4" r:id="rId2"/>
  </sheets>
  <definedNames>
    <definedName name="_xlnm.Print_Area" localSheetId="0">'5 line'!$A$1:$Z$47</definedName>
    <definedName name="_xlnm.Print_Area" localSheetId="1">기준!$A$1:$C$109</definedName>
    <definedName name="_xlnm.Print_Titles" localSheetId="1">기준!$1:$1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1" i="2" l="1"/>
  <c r="AC49" i="2"/>
  <c r="AE49" i="2" s="1"/>
  <c r="AC42" i="2"/>
  <c r="AE42" i="2" s="1"/>
  <c r="AC38" i="2"/>
  <c r="AE38" i="2" s="1"/>
  <c r="AC31" i="2"/>
  <c r="AC27" i="2"/>
  <c r="AE27" i="2" s="1"/>
  <c r="AC23" i="2"/>
  <c r="AC19" i="2"/>
  <c r="AE19" i="2" s="1"/>
  <c r="AC9" i="2"/>
  <c r="AC50" i="2"/>
  <c r="AC48" i="2"/>
  <c r="AC47" i="2"/>
  <c r="AE47" i="2" s="1"/>
  <c r="AC46" i="2"/>
  <c r="AC45" i="2"/>
  <c r="AE45" i="2" s="1"/>
  <c r="AC44" i="2"/>
  <c r="AE44" i="2" s="1"/>
  <c r="AC43" i="2"/>
  <c r="AC41" i="2"/>
  <c r="AC40" i="2"/>
  <c r="AE40" i="2" s="1"/>
  <c r="AC39" i="2"/>
  <c r="AC37" i="2"/>
  <c r="AE37" i="2" s="1"/>
  <c r="AC36" i="2"/>
  <c r="AE36" i="2" s="1"/>
  <c r="AC35" i="2"/>
  <c r="AC34" i="2"/>
  <c r="AE34" i="2" s="1"/>
  <c r="AC33" i="2"/>
  <c r="AE33" i="2" s="1"/>
  <c r="AC32" i="2"/>
  <c r="AC30" i="2"/>
  <c r="AE30" i="2" s="1"/>
  <c r="AC29" i="2"/>
  <c r="AE29" i="2" s="1"/>
  <c r="AC28" i="2"/>
  <c r="AC26" i="2"/>
  <c r="AE26" i="2" s="1"/>
  <c r="AC25" i="2"/>
  <c r="AE25" i="2" s="1"/>
  <c r="AC24" i="2"/>
  <c r="AC22" i="2"/>
  <c r="AE22" i="2" s="1"/>
  <c r="AC21" i="2"/>
  <c r="AC20" i="2"/>
  <c r="AC18" i="2"/>
  <c r="AE18" i="2" s="1"/>
  <c r="AC17" i="2"/>
  <c r="AE17" i="2" s="1"/>
  <c r="AC16" i="2"/>
  <c r="AC15" i="2"/>
  <c r="AC14" i="2"/>
  <c r="AC13" i="2"/>
  <c r="AC12" i="2"/>
  <c r="AC11" i="2"/>
  <c r="AC10" i="2"/>
  <c r="AC8" i="2"/>
  <c r="AC7" i="2"/>
  <c r="AC6" i="2"/>
  <c r="AC5" i="2"/>
  <c r="AC4" i="2"/>
  <c r="AD23" i="2" l="1"/>
  <c r="AD27" i="2"/>
  <c r="AD31" i="2"/>
  <c r="AD19" i="2"/>
  <c r="AD49" i="2"/>
  <c r="AD38" i="2"/>
  <c r="AD42" i="2"/>
  <c r="AD9" i="2"/>
  <c r="AE9" i="2" s="1"/>
  <c r="AD8" i="2"/>
  <c r="AE8" i="2" s="1"/>
  <c r="AI31" i="2"/>
  <c r="AJ26" i="2"/>
  <c r="AI16" i="2"/>
  <c r="AL21" i="2"/>
  <c r="AK21" i="2"/>
  <c r="AJ21" i="2"/>
  <c r="AI21" i="2"/>
  <c r="AI26" i="2"/>
  <c r="AD37" i="2" l="1"/>
  <c r="AD4" i="2"/>
  <c r="AE4" i="2" s="1"/>
  <c r="AD22" i="2"/>
  <c r="AD6" i="2"/>
  <c r="AE6" i="2" s="1"/>
  <c r="AD17" i="2"/>
  <c r="AD48" i="2"/>
  <c r="AE48" i="2" s="1"/>
  <c r="AD43" i="2"/>
  <c r="AE43" i="2" s="1"/>
  <c r="AD13" i="2"/>
  <c r="AE13" i="2" s="1"/>
  <c r="AD33" i="2"/>
  <c r="AD28" i="2"/>
  <c r="AE28" i="2" s="1"/>
  <c r="AD47" i="2"/>
  <c r="AD7" i="2"/>
  <c r="AE7" i="2" s="1"/>
  <c r="AD12" i="2"/>
  <c r="AE12" i="2" s="1"/>
  <c r="AD16" i="2"/>
  <c r="AE16" i="2" s="1"/>
  <c r="AD21" i="2"/>
  <c r="AE21" i="2" s="1"/>
  <c r="AD26" i="2"/>
  <c r="AD32" i="2"/>
  <c r="AE32" i="2" s="1"/>
  <c r="AD36" i="2"/>
  <c r="AD41" i="2"/>
  <c r="AE41" i="2" s="1"/>
  <c r="AD46" i="2"/>
  <c r="AE46" i="2" s="1"/>
  <c r="AD11" i="2"/>
  <c r="AE11" i="2" s="1"/>
  <c r="AD15" i="2"/>
  <c r="AE15" i="2" s="1"/>
  <c r="AD20" i="2"/>
  <c r="AE20" i="2" s="1"/>
  <c r="AD25" i="2"/>
  <c r="AD30" i="2"/>
  <c r="AD35" i="2"/>
  <c r="AE35" i="2" s="1"/>
  <c r="AD40" i="2"/>
  <c r="AD45" i="2"/>
  <c r="AD50" i="2"/>
  <c r="AE50" i="2" s="1"/>
  <c r="AD5" i="2"/>
  <c r="AE5" i="2" s="1"/>
  <c r="AD10" i="2"/>
  <c r="AE10" i="2" s="1"/>
  <c r="AD14" i="2"/>
  <c r="AE14" i="2" s="1"/>
  <c r="AD18" i="2"/>
  <c r="AD24" i="2"/>
  <c r="AE24" i="2" s="1"/>
  <c r="AD29" i="2"/>
  <c r="AD34" i="2"/>
  <c r="AD39" i="2"/>
  <c r="AE39" i="2" s="1"/>
  <c r="AD44" i="2"/>
  <c r="B40" i="2" l="1"/>
  <c r="B35" i="2"/>
  <c r="V35" i="2"/>
  <c r="AJ27" i="2" s="1"/>
  <c r="N35" i="2"/>
  <c r="F35" i="2"/>
  <c r="AI27" i="2" l="1"/>
  <c r="R30" i="2"/>
  <c r="F25" i="2"/>
  <c r="B25" i="2" s="1"/>
  <c r="T15" i="2"/>
  <c r="H15" i="2"/>
  <c r="B15" i="2" s="1"/>
  <c r="T40" i="2"/>
  <c r="H40" i="2"/>
  <c r="J30" i="2"/>
  <c r="B30" i="2"/>
  <c r="N25" i="2"/>
  <c r="AJ28" i="2" l="1"/>
  <c r="R35" i="2" s="1"/>
  <c r="AI28" i="2"/>
  <c r="J35" i="2" s="1"/>
  <c r="AI17" i="2"/>
  <c r="AJ22" i="2"/>
  <c r="AI32" i="2"/>
  <c r="AK22" i="2"/>
  <c r="AI22" i="2"/>
  <c r="T20" i="2"/>
  <c r="N20" i="2"/>
  <c r="AL22" i="2"/>
  <c r="Z32" i="2" l="1"/>
  <c r="AI33" i="2"/>
  <c r="N40" i="2" s="1"/>
  <c r="Z37" i="2" s="1"/>
  <c r="AK23" i="2"/>
  <c r="F30" i="2" s="1"/>
  <c r="AJ23" i="2"/>
  <c r="R25" i="2" s="1"/>
  <c r="AI23" i="2"/>
  <c r="J25" i="2" s="1"/>
  <c r="AL23" i="2"/>
  <c r="N30" i="2" s="1"/>
  <c r="AI18" i="2"/>
  <c r="N15" i="2" s="1"/>
  <c r="Z12" i="2" s="1"/>
  <c r="Z17" i="2"/>
  <c r="B20" i="2"/>
  <c r="Z22" i="2" l="1"/>
  <c r="B42" i="2" s="1"/>
</calcChain>
</file>

<file path=xl/sharedStrings.xml><?xml version="1.0" encoding="utf-8"?>
<sst xmlns="http://schemas.openxmlformats.org/spreadsheetml/2006/main" count="191" uniqueCount="169">
  <si>
    <t>신청 점수</t>
  </si>
  <si>
    <t>신청점수</t>
    <phoneticPr fontId="4" type="noConversion"/>
  </si>
  <si>
    <t>감점</t>
    <phoneticPr fontId="4" type="noConversion"/>
  </si>
  <si>
    <t>가산점</t>
    <phoneticPr fontId="4" type="noConversion"/>
  </si>
  <si>
    <t>라인1
(2com)</t>
    <phoneticPr fontId="4" type="noConversion"/>
  </si>
  <si>
    <t>라인2
(1com)</t>
    <phoneticPr fontId="4" type="noConversion"/>
  </si>
  <si>
    <t>기술구성안</t>
    <phoneticPr fontId="4" type="noConversion"/>
  </si>
  <si>
    <t>참가부문</t>
    <phoneticPr fontId="4" type="noConversion"/>
  </si>
  <si>
    <t>팀명</t>
    <phoneticPr fontId="4" type="noConversion"/>
  </si>
  <si>
    <t>선수명</t>
    <phoneticPr fontId="4" type="noConversion"/>
  </si>
  <si>
    <t>선수정보</t>
    <phoneticPr fontId="4" type="noConversion"/>
  </si>
  <si>
    <t>5Line 기술 신청표</t>
    <phoneticPr fontId="4" type="noConversion"/>
  </si>
  <si>
    <t>심판최종점수</t>
    <phoneticPr fontId="4" type="noConversion"/>
  </si>
  <si>
    <t>P720</t>
  </si>
  <si>
    <t>F900</t>
  </si>
  <si>
    <t>P900</t>
  </si>
  <si>
    <t>P1080</t>
  </si>
  <si>
    <t>P1260</t>
  </si>
  <si>
    <t>F1260</t>
  </si>
  <si>
    <t>기술명</t>
    <phoneticPr fontId="4" type="noConversion"/>
  </si>
  <si>
    <t>점수</t>
    <phoneticPr fontId="4" type="noConversion"/>
  </si>
  <si>
    <t>구분</t>
    <phoneticPr fontId="4" type="noConversion"/>
  </si>
  <si>
    <t>F1080</t>
    <phoneticPr fontId="4" type="noConversion"/>
  </si>
  <si>
    <t>기술 구성</t>
    <phoneticPr fontId="4" type="noConversion"/>
  </si>
  <si>
    <t>기본점수</t>
    <phoneticPr fontId="4" type="noConversion"/>
  </si>
  <si>
    <t>A기술 0개</t>
    <phoneticPr fontId="4" type="noConversion"/>
  </si>
  <si>
    <t>A기술 2개</t>
    <phoneticPr fontId="4" type="noConversion"/>
  </si>
  <si>
    <t>A기술 1개</t>
    <phoneticPr fontId="4" type="noConversion"/>
  </si>
  <si>
    <t>c/t</t>
    <phoneticPr fontId="4" type="noConversion"/>
  </si>
  <si>
    <t>s/t</t>
    <phoneticPr fontId="4" type="noConversion"/>
  </si>
  <si>
    <t>배점</t>
    <phoneticPr fontId="4" type="noConversion"/>
  </si>
  <si>
    <t>5점 이상
+ 5점 이상</t>
    <phoneticPr fontId="4" type="noConversion"/>
  </si>
  <si>
    <t>5점 이상 
+ 4점 이상</t>
    <phoneticPr fontId="4" type="noConversion"/>
  </si>
  <si>
    <t>연결가산점수
배점표</t>
    <phoneticPr fontId="4" type="noConversion"/>
  </si>
  <si>
    <t>한 기술 
5점 이상</t>
    <phoneticPr fontId="4" type="noConversion"/>
  </si>
  <si>
    <t>B1080</t>
    <phoneticPr fontId="4" type="noConversion"/>
  </si>
  <si>
    <t>C1080</t>
    <phoneticPr fontId="4" type="noConversion"/>
  </si>
  <si>
    <t>C720</t>
    <phoneticPr fontId="4" type="noConversion"/>
  </si>
  <si>
    <t>B720</t>
    <phoneticPr fontId="4" type="noConversion"/>
  </si>
  <si>
    <t>라인5
(2com)</t>
    <phoneticPr fontId="4" type="noConversion"/>
  </si>
  <si>
    <t>B720</t>
    <phoneticPr fontId="4" type="noConversion"/>
  </si>
  <si>
    <t>P540</t>
    <phoneticPr fontId="4" type="noConversion"/>
  </si>
  <si>
    <t>B540</t>
    <phoneticPr fontId="4" type="noConversion"/>
  </si>
  <si>
    <t>C540</t>
    <phoneticPr fontId="4" type="noConversion"/>
  </si>
  <si>
    <t>BT</t>
    <phoneticPr fontId="4" type="noConversion"/>
  </si>
  <si>
    <t>B900</t>
    <phoneticPr fontId="4" type="noConversion"/>
  </si>
  <si>
    <t>C900</t>
    <phoneticPr fontId="4" type="noConversion"/>
  </si>
  <si>
    <t>C1260</t>
    <phoneticPr fontId="4" type="noConversion"/>
  </si>
  <si>
    <t>F720</t>
    <phoneticPr fontId="4" type="noConversion"/>
  </si>
  <si>
    <t>앞뒤기술종류</t>
    <phoneticPr fontId="4" type="noConversion"/>
  </si>
  <si>
    <t>연결기</t>
    <phoneticPr fontId="4" type="noConversion"/>
  </si>
  <si>
    <t>라인1
(2com)</t>
    <phoneticPr fontId="4" type="noConversion"/>
  </si>
  <si>
    <t>라인2
(1com)</t>
    <phoneticPr fontId="4" type="noConversion"/>
  </si>
  <si>
    <t>라인3
(5com)</t>
    <phoneticPr fontId="4" type="noConversion"/>
  </si>
  <si>
    <t>라인3
(5com)</t>
    <phoneticPr fontId="4" type="noConversion"/>
  </si>
  <si>
    <t>라인4
(3com)</t>
    <phoneticPr fontId="4" type="noConversion"/>
  </si>
  <si>
    <t>라인4
(3com)</t>
    <phoneticPr fontId="4" type="noConversion"/>
  </si>
  <si>
    <t>라인5
(2com)</t>
    <phoneticPr fontId="4" type="noConversion"/>
  </si>
  <si>
    <t>1. 기술 개수 제한</t>
    <phoneticPr fontId="4" type="noConversion"/>
  </si>
  <si>
    <t>2. 연결가산점수 계산</t>
    <phoneticPr fontId="4" type="noConversion"/>
  </si>
  <si>
    <t>기술명</t>
    <phoneticPr fontId="4" type="noConversion"/>
  </si>
  <si>
    <t>빈도</t>
    <phoneticPr fontId="4" type="noConversion"/>
  </si>
  <si>
    <t>구분</t>
    <phoneticPr fontId="4" type="noConversion"/>
  </si>
  <si>
    <t>A기술 3개</t>
    <phoneticPr fontId="4" type="noConversion"/>
  </si>
  <si>
    <t>훅</t>
    <phoneticPr fontId="4" type="noConversion"/>
  </si>
  <si>
    <t>터치라이즈</t>
    <phoneticPr fontId="4" type="noConversion"/>
  </si>
  <si>
    <t>크레센트킥</t>
    <phoneticPr fontId="4" type="noConversion"/>
  </si>
  <si>
    <t>앞공중</t>
    <phoneticPr fontId="4" type="noConversion"/>
  </si>
  <si>
    <t>백플립</t>
    <phoneticPr fontId="4" type="noConversion"/>
  </si>
  <si>
    <t>에어리얼</t>
    <phoneticPr fontId="4" type="noConversion"/>
  </si>
  <si>
    <t>웹스터</t>
    <phoneticPr fontId="4" type="noConversion"/>
  </si>
  <si>
    <t>칫게이너</t>
    <phoneticPr fontId="4" type="noConversion"/>
  </si>
  <si>
    <t>뒤공중플래시킥</t>
    <phoneticPr fontId="4" type="noConversion"/>
  </si>
  <si>
    <t>게이너플래시</t>
    <phoneticPr fontId="4" type="noConversion"/>
  </si>
  <si>
    <t>C360스와이프</t>
    <phoneticPr fontId="4" type="noConversion"/>
  </si>
  <si>
    <t>뒤공중티그랩</t>
    <phoneticPr fontId="4" type="noConversion"/>
  </si>
  <si>
    <t>사이드스와이프</t>
    <phoneticPr fontId="4" type="noConversion"/>
  </si>
  <si>
    <t>C540더블</t>
    <phoneticPr fontId="4" type="noConversion"/>
  </si>
  <si>
    <t>C540허리케인</t>
    <phoneticPr fontId="4" type="noConversion"/>
  </si>
  <si>
    <t>잭나이프</t>
    <phoneticPr fontId="4" type="noConversion"/>
  </si>
  <si>
    <t>BT킥</t>
    <phoneticPr fontId="4" type="noConversion"/>
  </si>
  <si>
    <t>BT일루션</t>
    <phoneticPr fontId="4" type="noConversion"/>
  </si>
  <si>
    <t>BT더블렉</t>
    <phoneticPr fontId="4" type="noConversion"/>
  </si>
  <si>
    <t>콕스크류</t>
    <phoneticPr fontId="4" type="noConversion"/>
  </si>
  <si>
    <t>BT일루션라운드킥</t>
    <phoneticPr fontId="4" type="noConversion"/>
  </si>
  <si>
    <t>BT페이롱</t>
    <phoneticPr fontId="4" type="noConversion"/>
  </si>
  <si>
    <t>BT스와이프</t>
    <phoneticPr fontId="4" type="noConversion"/>
  </si>
  <si>
    <t>콕스라운드킥</t>
    <phoneticPr fontId="4" type="noConversion"/>
  </si>
  <si>
    <t>훌턴라운드킥</t>
    <phoneticPr fontId="4" type="noConversion"/>
  </si>
  <si>
    <t>콕스일루션</t>
    <phoneticPr fontId="4" type="noConversion"/>
  </si>
  <si>
    <t>훌턴일루션</t>
    <phoneticPr fontId="4" type="noConversion"/>
  </si>
  <si>
    <t>C720더블라운드킥</t>
    <phoneticPr fontId="4" type="noConversion"/>
  </si>
  <si>
    <t>콕스더블렉</t>
    <phoneticPr fontId="4" type="noConversion"/>
  </si>
  <si>
    <t>훌턴더블렉</t>
    <phoneticPr fontId="4" type="noConversion"/>
  </si>
  <si>
    <t>BT하이퍼훅</t>
    <phoneticPr fontId="4" type="noConversion"/>
  </si>
  <si>
    <t>콕스하이퍼</t>
    <phoneticPr fontId="4" type="noConversion"/>
  </si>
  <si>
    <t>훌턴하이퍼</t>
    <phoneticPr fontId="4" type="noConversion"/>
  </si>
  <si>
    <t>콕스일루션라운드킥</t>
    <phoneticPr fontId="4" type="noConversion"/>
  </si>
  <si>
    <t>훌턴페이롱</t>
    <phoneticPr fontId="4" type="noConversion"/>
  </si>
  <si>
    <t>BT잭나이프</t>
    <phoneticPr fontId="4" type="noConversion"/>
  </si>
  <si>
    <t>콕스스와이프</t>
    <phoneticPr fontId="4" type="noConversion"/>
  </si>
  <si>
    <t>훌턴스와이프</t>
    <phoneticPr fontId="4" type="noConversion"/>
  </si>
  <si>
    <t>콕스박스커터</t>
    <phoneticPr fontId="4" type="noConversion"/>
  </si>
  <si>
    <t>훌턴하이퍼훅</t>
    <phoneticPr fontId="4" type="noConversion"/>
  </si>
  <si>
    <t>BT더블</t>
    <phoneticPr fontId="4" type="noConversion"/>
  </si>
  <si>
    <t>훌턴슈리켄하이퍼훅</t>
    <phoneticPr fontId="4" type="noConversion"/>
  </si>
  <si>
    <t>BT더블킥</t>
    <phoneticPr fontId="4" type="noConversion"/>
  </si>
  <si>
    <t>BT스내퍼스와이프</t>
    <phoneticPr fontId="4" type="noConversion"/>
  </si>
  <si>
    <t>C900허리케인</t>
    <phoneticPr fontId="4" type="noConversion"/>
  </si>
  <si>
    <t>BT더블하이퍼</t>
    <phoneticPr fontId="4" type="noConversion"/>
  </si>
  <si>
    <t>콕스더블</t>
    <phoneticPr fontId="4" type="noConversion"/>
  </si>
  <si>
    <t>훌턴더블</t>
    <phoneticPr fontId="4" type="noConversion"/>
  </si>
  <si>
    <t>콕스더블킥</t>
    <phoneticPr fontId="4" type="noConversion"/>
  </si>
  <si>
    <t>훌턴더블킥</t>
    <phoneticPr fontId="4" type="noConversion"/>
  </si>
  <si>
    <t>콕스스내퍼스와이프</t>
    <phoneticPr fontId="4" type="noConversion"/>
  </si>
  <si>
    <t>훌턴스내퍼스와이프</t>
    <phoneticPr fontId="4" type="noConversion"/>
  </si>
  <si>
    <t>스내퍼스와이프</t>
    <phoneticPr fontId="4" type="noConversion"/>
  </si>
  <si>
    <t>BT더블하이퍼훅</t>
    <phoneticPr fontId="4" type="noConversion"/>
  </si>
  <si>
    <t>콕스더블하이퍼</t>
    <phoneticPr fontId="4" type="noConversion"/>
  </si>
  <si>
    <t>훌턴더블하이퍼</t>
    <phoneticPr fontId="4" type="noConversion"/>
  </si>
  <si>
    <t>뒤공중두바퀴</t>
    <phoneticPr fontId="4" type="noConversion"/>
  </si>
  <si>
    <t>콕스더블스와이프</t>
    <phoneticPr fontId="4" type="noConversion"/>
  </si>
  <si>
    <t>훌턴더블스와이프</t>
    <phoneticPr fontId="4" type="noConversion"/>
  </si>
  <si>
    <t>스내퍼스와이프하이퍼</t>
    <phoneticPr fontId="4" type="noConversion"/>
  </si>
  <si>
    <t>콕스더블박스커터</t>
    <phoneticPr fontId="4" type="noConversion"/>
  </si>
  <si>
    <t>훌턴더블하이퍼훅</t>
    <phoneticPr fontId="4" type="noConversion"/>
  </si>
  <si>
    <t>BT트리플</t>
    <phoneticPr fontId="4" type="noConversion"/>
  </si>
  <si>
    <t>콕스트리플</t>
    <phoneticPr fontId="4" type="noConversion"/>
  </si>
  <si>
    <t>훌턴트리플</t>
    <phoneticPr fontId="4" type="noConversion"/>
  </si>
  <si>
    <t>옆돌기</t>
    <phoneticPr fontId="4" type="noConversion"/>
  </si>
  <si>
    <t>c900</t>
    <phoneticPr fontId="4" type="noConversion"/>
  </si>
  <si>
    <t>c540</t>
    <phoneticPr fontId="4" type="noConversion"/>
  </si>
  <si>
    <t>BT하이퍼</t>
    <phoneticPr fontId="4" type="noConversion"/>
  </si>
  <si>
    <t>B1260</t>
    <phoneticPr fontId="4" type="noConversion"/>
  </si>
  <si>
    <t>훌턴</t>
    <phoneticPr fontId="4" type="noConversion"/>
  </si>
  <si>
    <t>콕스슈리켄박스커터</t>
    <phoneticPr fontId="4" type="noConversion"/>
  </si>
  <si>
    <t>콕스더블렉트위스트</t>
    <phoneticPr fontId="4" type="noConversion"/>
  </si>
  <si>
    <t>훌턴더블렉트위스트</t>
    <phoneticPr fontId="4" type="noConversion"/>
  </si>
  <si>
    <t>F720잭나이프</t>
    <phoneticPr fontId="4" type="noConversion"/>
  </si>
  <si>
    <t>B720스와이프</t>
    <phoneticPr fontId="4" type="noConversion"/>
  </si>
  <si>
    <t>P720스와이프</t>
    <phoneticPr fontId="4" type="noConversion"/>
  </si>
  <si>
    <t>2,8</t>
    <phoneticPr fontId="4" type="noConversion"/>
  </si>
  <si>
    <t>C720스와이프</t>
    <phoneticPr fontId="4" type="noConversion"/>
  </si>
  <si>
    <t>플래시킥훌턴</t>
    <phoneticPr fontId="4" type="noConversion"/>
  </si>
  <si>
    <t>훌턴잭나이프</t>
    <phoneticPr fontId="4" type="noConversion"/>
  </si>
  <si>
    <t>콕스잭나이프</t>
    <phoneticPr fontId="4" type="noConversion"/>
  </si>
  <si>
    <t>F1080스와이프</t>
    <phoneticPr fontId="4" type="noConversion"/>
  </si>
  <si>
    <t>P1080스와이프</t>
    <phoneticPr fontId="4" type="noConversion"/>
  </si>
  <si>
    <t>플래시킥훌턴더블</t>
    <phoneticPr fontId="4" type="noConversion"/>
  </si>
  <si>
    <t>C1080스와이프</t>
    <phoneticPr fontId="4" type="noConversion"/>
  </si>
  <si>
    <t>B1080스와이프</t>
    <phoneticPr fontId="4" type="noConversion"/>
  </si>
  <si>
    <t>훌턴더블잭나이프</t>
    <phoneticPr fontId="4" type="noConversion"/>
  </si>
  <si>
    <t>콕스더블잭나이프</t>
    <phoneticPr fontId="4" type="noConversion"/>
  </si>
  <si>
    <t>훌턴스내퍼스와이프더블</t>
    <phoneticPr fontId="4" type="noConversion"/>
  </si>
  <si>
    <t>훌턴더블스내퍼스와이프</t>
    <phoneticPr fontId="4" type="noConversion"/>
  </si>
  <si>
    <t>MESSAGE</t>
    <phoneticPr fontId="4" type="noConversion"/>
  </si>
  <si>
    <t>설명</t>
    <phoneticPr fontId="4" type="noConversion"/>
  </si>
  <si>
    <t xml:space="preserve">A 기술은 3개까지 같은기술 가능, 훅은 무제한
</t>
    <phoneticPr fontId="4" type="noConversion"/>
  </si>
  <si>
    <t>일반기술은 2개까지만 가능 : A 기술/일반기술 걸린 수식이 다름</t>
    <phoneticPr fontId="4" type="noConversion"/>
  </si>
  <si>
    <t>p900</t>
  </si>
  <si>
    <t>훅</t>
    <phoneticPr fontId="4" type="noConversion"/>
  </si>
  <si>
    <t>라인1</t>
    <phoneticPr fontId="4" type="noConversion"/>
  </si>
  <si>
    <t>라인3</t>
    <phoneticPr fontId="4" type="noConversion"/>
  </si>
  <si>
    <t>라인4</t>
    <phoneticPr fontId="4" type="noConversion"/>
  </si>
  <si>
    <t>라인5</t>
    <phoneticPr fontId="4" type="noConversion"/>
  </si>
  <si>
    <t>스내퍼스와이프</t>
  </si>
  <si>
    <t>W</t>
    <phoneticPr fontId="4" type="noConversion"/>
  </si>
  <si>
    <t>스쿱</t>
    <phoneticPr fontId="4" type="noConversion"/>
  </si>
  <si>
    <t>c720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</si>
</sst>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-* #,##0.0_-;\-* #,##0.0_-;_-* &quot;-&quot;_-;_-@_-"/>
    <numFmt numFmtId="177" formatCode="0.0"/>
    <numFmt numFmtId="178" formatCode="0.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theme="0" tint="-0.24994659260841701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theme="0" tint="-0.2499465926084170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8" fillId="0" borderId="0" xfId="0" applyFont="1" applyBorder="1">
      <alignment vertical="center"/>
    </xf>
    <xf numFmtId="0" fontId="10" fillId="0" borderId="32" xfId="0" applyFont="1" applyBorder="1" applyAlignment="1">
      <alignment horizontal="center" vertical="center" wrapText="1"/>
    </xf>
    <xf numFmtId="176" fontId="10" fillId="0" borderId="33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9" fillId="0" borderId="8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6" fontId="5" fillId="2" borderId="3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5" borderId="4" xfId="0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0" fillId="0" borderId="7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59" xfId="0" applyFont="1" applyBorder="1">
      <alignment vertical="center"/>
    </xf>
    <xf numFmtId="0" fontId="7" fillId="0" borderId="97" xfId="0" applyFont="1" applyBorder="1">
      <alignment vertical="center"/>
    </xf>
    <xf numFmtId="0" fontId="11" fillId="0" borderId="59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 wrapText="1"/>
      <protection locked="0"/>
    </xf>
    <xf numFmtId="0" fontId="11" fillId="5" borderId="81" xfId="0" applyFont="1" applyFill="1" applyBorder="1" applyAlignment="1" applyProtection="1">
      <alignment horizontal="center" vertical="center" wrapText="1"/>
      <protection locked="0"/>
    </xf>
    <xf numFmtId="0" fontId="11" fillId="5" borderId="8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82" xfId="0" applyFont="1" applyFill="1" applyBorder="1" applyAlignment="1" applyProtection="1">
      <alignment horizontal="center" vertical="center" wrapText="1"/>
      <protection locked="0"/>
    </xf>
    <xf numFmtId="0" fontId="11" fillId="5" borderId="113" xfId="0" applyFont="1" applyFill="1" applyBorder="1" applyAlignment="1" applyProtection="1">
      <alignment horizontal="center" vertical="center" wrapText="1"/>
      <protection locked="0"/>
    </xf>
    <xf numFmtId="0" fontId="11" fillId="5" borderId="99" xfId="0" applyFont="1" applyFill="1" applyBorder="1" applyAlignment="1" applyProtection="1">
      <alignment horizontal="center" vertical="center" wrapText="1"/>
      <protection locked="0"/>
    </xf>
    <xf numFmtId="0" fontId="11" fillId="5" borderId="114" xfId="0" applyFont="1" applyFill="1" applyBorder="1" applyAlignment="1" applyProtection="1">
      <alignment horizontal="center" vertical="center" wrapText="1"/>
      <protection locked="0"/>
    </xf>
    <xf numFmtId="0" fontId="11" fillId="5" borderId="83" xfId="0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84" xfId="0" applyFont="1" applyFill="1" applyBorder="1" applyAlignment="1" applyProtection="1">
      <alignment horizontal="center" vertical="center" wrapText="1"/>
      <protection locked="0"/>
    </xf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98" xfId="0" applyFont="1" applyFill="1" applyBorder="1" applyAlignment="1" applyProtection="1">
      <alignment horizontal="center" vertical="center" wrapText="1"/>
      <protection locked="0"/>
    </xf>
    <xf numFmtId="0" fontId="11" fillId="5" borderId="100" xfId="0" applyFont="1" applyFill="1" applyBorder="1" applyAlignment="1" applyProtection="1">
      <alignment horizontal="center" vertical="center" wrapText="1"/>
      <protection locked="0"/>
    </xf>
    <xf numFmtId="177" fontId="11" fillId="0" borderId="25" xfId="0" applyNumberFormat="1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177" fontId="11" fillId="0" borderId="113" xfId="0" applyNumberFormat="1" applyFont="1" applyFill="1" applyBorder="1" applyAlignment="1">
      <alignment horizontal="center" vertical="center" wrapText="1"/>
    </xf>
    <xf numFmtId="177" fontId="11" fillId="0" borderId="99" xfId="0" applyNumberFormat="1" applyFont="1" applyFill="1" applyBorder="1" applyAlignment="1">
      <alignment horizontal="center" vertical="center" wrapText="1"/>
    </xf>
    <xf numFmtId="177" fontId="11" fillId="0" borderId="100" xfId="0" applyNumberFormat="1" applyFont="1" applyFill="1" applyBorder="1" applyAlignment="1">
      <alignment horizontal="center" vertical="center" wrapText="1"/>
    </xf>
    <xf numFmtId="0" fontId="11" fillId="5" borderId="73" xfId="0" applyFont="1" applyFill="1" applyBorder="1" applyAlignment="1" applyProtection="1">
      <alignment horizontal="center" vertical="center" wrapText="1"/>
      <protection locked="0"/>
    </xf>
    <xf numFmtId="0" fontId="11" fillId="5" borderId="74" xfId="0" applyFont="1" applyFill="1" applyBorder="1" applyAlignment="1" applyProtection="1">
      <alignment horizontal="center" vertical="center" wrapText="1"/>
      <protection locked="0"/>
    </xf>
    <xf numFmtId="0" fontId="11" fillId="5" borderId="76" xfId="0" applyFont="1" applyFill="1" applyBorder="1" applyAlignment="1" applyProtection="1">
      <alignment horizontal="center" vertical="center" wrapText="1"/>
      <protection locked="0"/>
    </xf>
    <xf numFmtId="0" fontId="11" fillId="5" borderId="77" xfId="0" applyFon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11" fillId="5" borderId="35" xfId="0" applyFont="1" applyFill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7" fillId="5" borderId="77" xfId="0" applyFont="1" applyFill="1" applyBorder="1" applyAlignment="1" applyProtection="1">
      <alignment horizontal="center" vertical="center" wrapText="1"/>
      <protection locked="0"/>
    </xf>
    <xf numFmtId="0" fontId="7" fillId="5" borderId="78" xfId="0" applyFont="1" applyFill="1" applyBorder="1" applyAlignment="1" applyProtection="1">
      <alignment horizontal="center" vertical="center" wrapText="1"/>
      <protection locked="0"/>
    </xf>
    <xf numFmtId="0" fontId="7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5" borderId="83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98" xfId="0" applyFont="1" applyFill="1" applyBorder="1" applyAlignment="1" applyProtection="1">
      <alignment horizontal="center" vertical="center" wrapText="1"/>
      <protection locked="0"/>
    </xf>
    <xf numFmtId="0" fontId="7" fillId="5" borderId="100" xfId="0" applyFont="1" applyFill="1" applyBorder="1" applyAlignment="1" applyProtection="1">
      <alignment horizontal="center" vertical="center" wrapText="1"/>
      <protection locked="0"/>
    </xf>
    <xf numFmtId="0" fontId="7" fillId="5" borderId="115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horizontal="center" vertical="center" wrapText="1"/>
      <protection locked="0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5" borderId="73" xfId="0" applyFont="1" applyFill="1" applyBorder="1" applyAlignment="1" applyProtection="1">
      <alignment horizontal="center" vertical="center" wrapText="1"/>
      <protection locked="0"/>
    </xf>
    <xf numFmtId="0" fontId="7" fillId="5" borderId="76" xfId="0" applyFont="1" applyFill="1" applyBorder="1" applyAlignment="1" applyProtection="1">
      <alignment horizontal="center" vertical="center" wrapText="1"/>
      <protection locked="0"/>
    </xf>
    <xf numFmtId="0" fontId="7" fillId="5" borderId="34" xfId="0" applyFont="1" applyFill="1" applyBorder="1" applyAlignment="1" applyProtection="1">
      <alignment horizontal="center" vertical="center" wrapText="1"/>
      <protection locked="0"/>
    </xf>
    <xf numFmtId="0" fontId="11" fillId="5" borderId="105" xfId="0" applyFont="1" applyFill="1" applyBorder="1" applyAlignment="1" applyProtection="1">
      <alignment horizontal="center" vertical="center" wrapText="1"/>
      <protection locked="0"/>
    </xf>
    <xf numFmtId="0" fontId="11" fillId="5" borderId="56" xfId="0" applyFont="1" applyFill="1" applyBorder="1" applyAlignment="1" applyProtection="1">
      <alignment horizontal="center" vertical="center" wrapText="1"/>
      <protection locked="0"/>
    </xf>
    <xf numFmtId="0" fontId="11" fillId="5" borderId="106" xfId="0" applyFont="1" applyFill="1" applyBorder="1" applyAlignment="1" applyProtection="1">
      <alignment horizontal="center" vertical="center" wrapText="1"/>
      <protection locked="0"/>
    </xf>
    <xf numFmtId="0" fontId="11" fillId="5" borderId="107" xfId="0" applyFont="1" applyFill="1" applyBorder="1" applyAlignment="1" applyProtection="1">
      <alignment horizontal="center" vertical="center" wrapText="1"/>
      <protection locked="0"/>
    </xf>
    <xf numFmtId="0" fontId="11" fillId="5" borderId="108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  <protection locked="0"/>
    </xf>
    <xf numFmtId="0" fontId="11" fillId="7" borderId="109" xfId="0" applyFont="1" applyFill="1" applyBorder="1" applyAlignment="1" applyProtection="1">
      <alignment horizontal="center" vertical="center" wrapText="1"/>
      <protection locked="0"/>
    </xf>
    <xf numFmtId="0" fontId="11" fillId="7" borderId="110" xfId="0" applyFont="1" applyFill="1" applyBorder="1" applyAlignment="1" applyProtection="1">
      <alignment horizontal="center" vertical="center" wrapText="1"/>
      <protection locked="0"/>
    </xf>
    <xf numFmtId="0" fontId="11" fillId="7" borderId="111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7" borderId="20" xfId="0" applyFont="1" applyFill="1" applyBorder="1" applyAlignment="1" applyProtection="1">
      <alignment horizontal="center" vertical="center" wrapText="1"/>
      <protection locked="0"/>
    </xf>
    <xf numFmtId="0" fontId="11" fillId="7" borderId="112" xfId="0" applyFont="1" applyFill="1" applyBorder="1" applyAlignment="1" applyProtection="1">
      <alignment horizontal="center" vertical="center" wrapText="1"/>
      <protection locked="0"/>
    </xf>
    <xf numFmtId="0" fontId="11" fillId="7" borderId="67" xfId="0" applyFont="1" applyFill="1" applyBorder="1" applyAlignment="1" applyProtection="1">
      <alignment horizontal="center" vertical="center" wrapText="1"/>
      <protection locked="0"/>
    </xf>
    <xf numFmtId="178" fontId="7" fillId="0" borderId="25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>
      <alignment horizontal="center" vertical="center"/>
    </xf>
    <xf numFmtId="0" fontId="11" fillId="5" borderId="16" xfId="0" applyFont="1" applyFill="1" applyBorder="1" applyAlignment="1" applyProtection="1">
      <alignment horizontal="center" vertical="center" wrapText="1"/>
      <protection locked="0"/>
    </xf>
    <xf numFmtId="0" fontId="11" fillId="5" borderId="17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78" fontId="3" fillId="0" borderId="35" xfId="0" applyNumberFormat="1" applyFont="1" applyBorder="1" applyAlignment="1">
      <alignment horizontal="center" vertical="center" wrapText="1"/>
    </xf>
    <xf numFmtId="177" fontId="11" fillId="0" borderId="63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178" fontId="11" fillId="0" borderId="54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177" fontId="11" fillId="0" borderId="91" xfId="0" applyNumberFormat="1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0" fillId="5" borderId="115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178" fontId="11" fillId="0" borderId="52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53"/>
  <sheetViews>
    <sheetView tabSelected="1" topLeftCell="A13" zoomScale="70" zoomScaleNormal="70" zoomScaleSheetLayoutView="55" workbookViewId="0">
      <selection activeCell="H17" sqref="H17:M19"/>
    </sheetView>
  </sheetViews>
  <sheetFormatPr defaultRowHeight="16.5"/>
  <cols>
    <col min="1" max="1" width="12.625" customWidth="1"/>
    <col min="2" max="25" width="2.625" customWidth="1"/>
    <col min="26" max="26" width="12.625" customWidth="1"/>
    <col min="27" max="27" width="5.625" customWidth="1"/>
    <col min="28" max="29" width="10.75" customWidth="1"/>
    <col min="30" max="30" width="5.375" bestFit="1" customWidth="1"/>
    <col min="31" max="31" width="30.125" customWidth="1"/>
    <col min="32" max="32" width="65.5" style="42" customWidth="1"/>
    <col min="33" max="33" width="4.375" customWidth="1"/>
    <col min="34" max="34" width="13.875" customWidth="1"/>
    <col min="35" max="35" width="8.375" customWidth="1"/>
    <col min="36" max="39" width="10.375" customWidth="1"/>
    <col min="40" max="40" width="6.75" customWidth="1"/>
  </cols>
  <sheetData>
    <row r="1" spans="1:47" ht="18.75" customHeight="1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47" ht="18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B2" s="26" t="s">
        <v>58</v>
      </c>
      <c r="AH2" s="26" t="s">
        <v>59</v>
      </c>
    </row>
    <row r="3" spans="1:47" ht="18.7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29" t="s">
        <v>62</v>
      </c>
      <c r="AC3" s="39" t="s">
        <v>60</v>
      </c>
      <c r="AD3" s="39" t="s">
        <v>61</v>
      </c>
      <c r="AE3" s="47" t="s">
        <v>155</v>
      </c>
      <c r="AF3" s="45" t="s">
        <v>156</v>
      </c>
      <c r="AG3" s="34"/>
    </row>
    <row r="4" spans="1:47" ht="18.75" customHeight="1">
      <c r="A4" s="146" t="s">
        <v>10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B4" s="210" t="s">
        <v>51</v>
      </c>
      <c r="AC4" s="41">
        <f>B12</f>
        <v>0</v>
      </c>
      <c r="AD4" s="40">
        <f>COUNTIF($AC$4:AC$50,AC4)</f>
        <v>23</v>
      </c>
      <c r="AE4" s="48" t="str">
        <f>IF(OR(AC4=0,AC4="훅"),"",IF(AD4&gt;3,AC4&amp;" "&amp;AD4&amp;"회",""))</f>
        <v/>
      </c>
      <c r="AF4" s="43" t="s">
        <v>157</v>
      </c>
      <c r="AG4" s="30"/>
      <c r="AH4" s="215" t="s">
        <v>33</v>
      </c>
      <c r="AI4" s="216"/>
      <c r="AJ4" s="213" t="s">
        <v>24</v>
      </c>
      <c r="AK4" s="213" t="s">
        <v>34</v>
      </c>
      <c r="AL4" s="213" t="s">
        <v>32</v>
      </c>
      <c r="AM4" s="213" t="s">
        <v>31</v>
      </c>
    </row>
    <row r="5" spans="1:47" ht="18.7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B5" s="211"/>
      <c r="AC5" s="31">
        <f>E12</f>
        <v>0</v>
      </c>
      <c r="AD5" s="31">
        <f>COUNTIF($AC$4:AC$50,AC5)</f>
        <v>23</v>
      </c>
      <c r="AE5" s="49" t="str">
        <f t="shared" ref="AE5:AE49" si="0">IF(OR(AC5=0,AC5="훅"),"",IF(AD5&gt;3,AC5&amp;" "&amp;AD5&amp;"회",""))</f>
        <v/>
      </c>
      <c r="AF5" s="44"/>
      <c r="AG5" s="30"/>
      <c r="AH5" s="216"/>
      <c r="AI5" s="216"/>
      <c r="AJ5" s="214"/>
      <c r="AK5" s="214"/>
      <c r="AL5" s="214"/>
      <c r="AM5" s="214"/>
    </row>
    <row r="6" spans="1:47" ht="18.75" customHeight="1">
      <c r="A6" s="154" t="s">
        <v>7</v>
      </c>
      <c r="B6" s="152"/>
      <c r="C6" s="152"/>
      <c r="D6" s="152"/>
      <c r="E6" s="152"/>
      <c r="F6" s="152"/>
      <c r="G6" s="152"/>
      <c r="H6" s="152" t="s">
        <v>8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 t="s">
        <v>9</v>
      </c>
      <c r="U6" s="152"/>
      <c r="V6" s="152"/>
      <c r="W6" s="152"/>
      <c r="X6" s="152"/>
      <c r="Y6" s="152"/>
      <c r="Z6" s="153"/>
      <c r="AB6" s="211"/>
      <c r="AC6" s="32" t="str">
        <f>H12</f>
        <v>훌턴</v>
      </c>
      <c r="AD6" s="32">
        <f>COUNTIF($AC$4:AC$50,AC6)</f>
        <v>1</v>
      </c>
      <c r="AE6" s="50" t="str">
        <f>IF(AD6&gt;2,AC6&amp;" "&amp;AD6&amp;"회","")</f>
        <v/>
      </c>
      <c r="AF6" s="46" t="s">
        <v>158</v>
      </c>
      <c r="AG6" s="30"/>
      <c r="AH6" s="216"/>
      <c r="AI6" s="216"/>
      <c r="AJ6" s="19">
        <v>1</v>
      </c>
      <c r="AK6" s="19">
        <v>2</v>
      </c>
      <c r="AL6" s="19">
        <v>3</v>
      </c>
      <c r="AM6" s="19">
        <v>4</v>
      </c>
    </row>
    <row r="7" spans="1:47" ht="18.75" customHeight="1">
      <c r="A7" s="184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2"/>
      <c r="AB7" s="211"/>
      <c r="AC7" s="41" t="str">
        <f>N12</f>
        <v>스쿱</v>
      </c>
      <c r="AD7" s="31">
        <f>COUNTIF($AC$4:AC$50,AC7)</f>
        <v>1</v>
      </c>
      <c r="AE7" s="49" t="str">
        <f t="shared" si="0"/>
        <v/>
      </c>
      <c r="AF7" s="44"/>
      <c r="AG7" s="30"/>
      <c r="AH7" s="21" t="s">
        <v>29</v>
      </c>
      <c r="AI7" s="20">
        <v>1</v>
      </c>
      <c r="AJ7" s="13">
        <v>0.5</v>
      </c>
      <c r="AK7" s="13">
        <v>1</v>
      </c>
      <c r="AL7" s="13">
        <v>2</v>
      </c>
      <c r="AM7" s="13">
        <v>3</v>
      </c>
    </row>
    <row r="8" spans="1:47" ht="18.75" customHeight="1" thickBot="1">
      <c r="A8" s="185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/>
      <c r="AB8" s="211"/>
      <c r="AC8" s="33">
        <f>Q12</f>
        <v>0</v>
      </c>
      <c r="AD8" s="33">
        <f>COUNTIF($AC$4:AC$50,AC8)</f>
        <v>23</v>
      </c>
      <c r="AE8" s="49" t="str">
        <f t="shared" si="0"/>
        <v/>
      </c>
      <c r="AF8" s="44"/>
      <c r="AG8" s="30"/>
      <c r="AH8" s="21" t="s">
        <v>28</v>
      </c>
      <c r="AI8" s="20">
        <v>2</v>
      </c>
      <c r="AJ8" s="13">
        <v>0.5</v>
      </c>
      <c r="AK8" s="13">
        <v>1</v>
      </c>
      <c r="AL8" s="13">
        <v>2</v>
      </c>
      <c r="AM8" s="13">
        <v>3</v>
      </c>
      <c r="AN8" s="22"/>
      <c r="AP8" s="28"/>
      <c r="AQ8" s="23"/>
      <c r="AR8" s="23"/>
      <c r="AS8" s="23"/>
      <c r="AT8" s="23"/>
      <c r="AU8" s="23"/>
    </row>
    <row r="9" spans="1:47" ht="18.75" customHeight="1">
      <c r="A9" s="175" t="s">
        <v>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7"/>
      <c r="AB9" s="211"/>
      <c r="AC9" s="33">
        <f>Q14</f>
        <v>0</v>
      </c>
      <c r="AD9" s="33">
        <f>COUNTIF($AC$4:AC$50,AC9)</f>
        <v>23</v>
      </c>
      <c r="AE9" s="49" t="str">
        <f t="shared" ref="AE9" si="1">IF(OR(AC9=0,AC9="훅"),"",IF(AD9&gt;3,AC9&amp;" "&amp;AD9&amp;"회",""))</f>
        <v/>
      </c>
      <c r="AF9" s="44"/>
      <c r="AG9" s="30"/>
      <c r="AH9" s="21" t="s">
        <v>25</v>
      </c>
      <c r="AI9" s="20">
        <v>3</v>
      </c>
      <c r="AJ9" s="13">
        <v>0.3</v>
      </c>
      <c r="AK9" s="13">
        <v>0.5</v>
      </c>
      <c r="AL9" s="13">
        <v>0.5</v>
      </c>
      <c r="AM9" s="13">
        <v>2</v>
      </c>
      <c r="AO9" s="28"/>
      <c r="AP9" s="28"/>
    </row>
    <row r="10" spans="1:47" ht="18.75" customHeight="1">
      <c r="A10" s="178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80"/>
      <c r="AB10" s="212"/>
      <c r="AC10" s="32" t="str">
        <f>T12</f>
        <v>p900</v>
      </c>
      <c r="AD10" s="32">
        <f>COUNTIF($AC$4:AC$50,AC10)</f>
        <v>1</v>
      </c>
      <c r="AE10" s="50" t="str">
        <f>IF(AD10&gt;2,AC10&amp;" "&amp;AD10&amp;"회","")</f>
        <v/>
      </c>
      <c r="AF10" s="44"/>
      <c r="AG10" s="30"/>
      <c r="AH10" s="21" t="s">
        <v>27</v>
      </c>
      <c r="AI10" s="20">
        <v>4</v>
      </c>
      <c r="AJ10" s="13">
        <v>0.2</v>
      </c>
      <c r="AK10" s="13">
        <v>0.3</v>
      </c>
      <c r="AL10" s="13">
        <v>0.3</v>
      </c>
      <c r="AM10" s="13">
        <v>0.5</v>
      </c>
      <c r="AO10" s="28"/>
    </row>
    <row r="11" spans="1:47" ht="18.75" customHeight="1" thickBot="1">
      <c r="A11" s="181" t="s">
        <v>23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3"/>
      <c r="Z11" s="38" t="s">
        <v>0</v>
      </c>
      <c r="AB11" s="210" t="s">
        <v>52</v>
      </c>
      <c r="AC11" s="41" t="str">
        <f>B17</f>
        <v>훅</v>
      </c>
      <c r="AD11" s="40">
        <f>COUNTIF($AC$4:AC$50,AC11)</f>
        <v>6</v>
      </c>
      <c r="AE11" s="48" t="str">
        <f t="shared" si="0"/>
        <v/>
      </c>
      <c r="AF11" s="44"/>
      <c r="AG11" s="30"/>
      <c r="AH11" s="21" t="s">
        <v>26</v>
      </c>
      <c r="AI11" s="20">
        <v>5</v>
      </c>
      <c r="AJ11" s="13">
        <v>0.1</v>
      </c>
      <c r="AK11" s="13">
        <v>0.2</v>
      </c>
      <c r="AL11" s="13">
        <v>0.2</v>
      </c>
      <c r="AM11" s="13">
        <v>0.3</v>
      </c>
    </row>
    <row r="12" spans="1:47" ht="18.75" customHeight="1">
      <c r="A12" s="197" t="s">
        <v>4</v>
      </c>
      <c r="B12" s="107"/>
      <c r="C12" s="108"/>
      <c r="D12" s="109"/>
      <c r="E12" s="110"/>
      <c r="F12" s="108"/>
      <c r="G12" s="111"/>
      <c r="H12" s="117" t="s">
        <v>134</v>
      </c>
      <c r="I12" s="118"/>
      <c r="J12" s="118"/>
      <c r="K12" s="118"/>
      <c r="L12" s="118"/>
      <c r="M12" s="119"/>
      <c r="N12" s="107" t="s">
        <v>167</v>
      </c>
      <c r="O12" s="108"/>
      <c r="P12" s="109"/>
      <c r="Q12" s="110"/>
      <c r="R12" s="108"/>
      <c r="S12" s="111"/>
      <c r="T12" s="117" t="s">
        <v>159</v>
      </c>
      <c r="U12" s="118"/>
      <c r="V12" s="118"/>
      <c r="W12" s="118"/>
      <c r="X12" s="118"/>
      <c r="Y12" s="123"/>
      <c r="Z12" s="199">
        <f>H15+N15+T15</f>
        <v>7</v>
      </c>
      <c r="AB12" s="211"/>
      <c r="AC12" s="31" t="str">
        <f>H17</f>
        <v>옆돌기</v>
      </c>
      <c r="AD12" s="31">
        <f>COUNTIF($AC$4:AC$50,AC12)</f>
        <v>3</v>
      </c>
      <c r="AE12" s="49" t="str">
        <f t="shared" si="0"/>
        <v/>
      </c>
      <c r="AF12" s="44"/>
      <c r="AG12" s="30"/>
      <c r="AH12" s="21" t="s">
        <v>63</v>
      </c>
      <c r="AI12" s="20">
        <v>6</v>
      </c>
      <c r="AJ12" s="13">
        <v>0</v>
      </c>
      <c r="AK12" s="13">
        <v>0</v>
      </c>
      <c r="AL12" s="13">
        <v>0</v>
      </c>
      <c r="AM12" s="13">
        <v>0</v>
      </c>
    </row>
    <row r="13" spans="1:47" ht="18.75" customHeight="1">
      <c r="A13" s="197"/>
      <c r="B13" s="55"/>
      <c r="C13" s="56"/>
      <c r="D13" s="57"/>
      <c r="E13" s="63"/>
      <c r="F13" s="56"/>
      <c r="G13" s="64"/>
      <c r="H13" s="120"/>
      <c r="I13" s="121"/>
      <c r="J13" s="121"/>
      <c r="K13" s="121"/>
      <c r="L13" s="121"/>
      <c r="M13" s="122"/>
      <c r="N13" s="55"/>
      <c r="O13" s="56"/>
      <c r="P13" s="57"/>
      <c r="Q13" s="65"/>
      <c r="R13" s="59"/>
      <c r="S13" s="66"/>
      <c r="T13" s="120"/>
      <c r="U13" s="121"/>
      <c r="V13" s="121"/>
      <c r="W13" s="121"/>
      <c r="X13" s="121"/>
      <c r="Y13" s="124"/>
      <c r="Z13" s="200"/>
      <c r="AB13" s="212"/>
      <c r="AC13" s="32" t="str">
        <f>N17</f>
        <v>훌턴트리플</v>
      </c>
      <c r="AD13" s="32">
        <f>COUNTIF($AC$4:AC$50,AC13)</f>
        <v>1</v>
      </c>
      <c r="AE13" s="50" t="str">
        <f>IF(AD13&gt;2,AC13&amp;" "&amp;AD13&amp;"회","")</f>
        <v/>
      </c>
      <c r="AF13" s="44"/>
      <c r="AG13" s="30"/>
      <c r="AJ13" s="14"/>
      <c r="AK13" s="14"/>
    </row>
    <row r="14" spans="1:47" ht="18.75" customHeight="1">
      <c r="A14" s="197"/>
      <c r="B14" s="58"/>
      <c r="C14" s="59"/>
      <c r="D14" s="60"/>
      <c r="E14" s="65"/>
      <c r="F14" s="59"/>
      <c r="G14" s="66"/>
      <c r="H14" s="120"/>
      <c r="I14" s="121"/>
      <c r="J14" s="121"/>
      <c r="K14" s="121"/>
      <c r="L14" s="121"/>
      <c r="M14" s="122"/>
      <c r="N14" s="58"/>
      <c r="O14" s="59"/>
      <c r="P14" s="60"/>
      <c r="Q14" s="206"/>
      <c r="R14" s="207"/>
      <c r="S14" s="208"/>
      <c r="T14" s="120"/>
      <c r="U14" s="121"/>
      <c r="V14" s="121"/>
      <c r="W14" s="121"/>
      <c r="X14" s="121"/>
      <c r="Y14" s="124"/>
      <c r="Z14" s="200"/>
      <c r="AB14" s="210" t="s">
        <v>54</v>
      </c>
      <c r="AC14" s="41">
        <f>B22</f>
        <v>0</v>
      </c>
      <c r="AD14" s="31">
        <f>COUNTIF($AC$4:AC$50,AC14)</f>
        <v>23</v>
      </c>
      <c r="AE14" s="49" t="str">
        <f t="shared" si="0"/>
        <v/>
      </c>
      <c r="AF14" s="44"/>
      <c r="AG14" s="30"/>
      <c r="AJ14" s="14"/>
      <c r="AK14" s="14"/>
    </row>
    <row r="15" spans="1:47" ht="18.75" customHeight="1">
      <c r="A15" s="197"/>
      <c r="B15" s="67">
        <f>IF(OR(B12=$AH$8,E12=$AH$8),IF(H15&gt;=5,$AK$8,$AJ$8),0)</f>
        <v>0</v>
      </c>
      <c r="C15" s="67"/>
      <c r="D15" s="67"/>
      <c r="E15" s="67"/>
      <c r="F15" s="67"/>
      <c r="G15" s="67"/>
      <c r="H15" s="114">
        <f>VLOOKUP(H12,기준!$B:$C,2,FALSE)</f>
        <v>3</v>
      </c>
      <c r="I15" s="114"/>
      <c r="J15" s="114"/>
      <c r="K15" s="114"/>
      <c r="L15" s="114"/>
      <c r="M15" s="114"/>
      <c r="N15" s="67">
        <f>AI18</f>
        <v>0.5</v>
      </c>
      <c r="O15" s="67"/>
      <c r="P15" s="67"/>
      <c r="Q15" s="67"/>
      <c r="R15" s="67"/>
      <c r="S15" s="67"/>
      <c r="T15" s="114">
        <f>VLOOKUP(T12,기준!$B:$C,2,FALSE)</f>
        <v>3.5</v>
      </c>
      <c r="U15" s="114"/>
      <c r="V15" s="114"/>
      <c r="W15" s="114"/>
      <c r="X15" s="114"/>
      <c r="Y15" s="114"/>
      <c r="Z15" s="201"/>
      <c r="AB15" s="211"/>
      <c r="AC15" s="33">
        <f>D22</f>
        <v>0</v>
      </c>
      <c r="AD15" s="33">
        <f>COUNTIF($AC$4:AC$50,AC15)</f>
        <v>23</v>
      </c>
      <c r="AE15" s="49" t="str">
        <f t="shared" si="0"/>
        <v/>
      </c>
      <c r="AF15" s="44"/>
      <c r="AG15" s="30"/>
      <c r="AH15" s="51" t="s">
        <v>161</v>
      </c>
      <c r="AJ15" s="14"/>
      <c r="AK15" s="14"/>
    </row>
    <row r="16" spans="1:47" ht="18.75" customHeight="1">
      <c r="A16" s="198"/>
      <c r="B16" s="68"/>
      <c r="C16" s="69"/>
      <c r="D16" s="69"/>
      <c r="E16" s="69"/>
      <c r="F16" s="69"/>
      <c r="G16" s="70"/>
      <c r="H16" s="170"/>
      <c r="I16" s="93"/>
      <c r="J16" s="93"/>
      <c r="K16" s="93"/>
      <c r="L16" s="93"/>
      <c r="M16" s="94"/>
      <c r="N16" s="68"/>
      <c r="O16" s="69"/>
      <c r="P16" s="69"/>
      <c r="Q16" s="69"/>
      <c r="R16" s="69"/>
      <c r="S16" s="70"/>
      <c r="T16" s="170"/>
      <c r="U16" s="93"/>
      <c r="V16" s="93"/>
      <c r="W16" s="93"/>
      <c r="X16" s="93"/>
      <c r="Y16" s="94"/>
      <c r="Z16" s="37"/>
      <c r="AB16" s="211"/>
      <c r="AC16" s="32" t="str">
        <f>F22</f>
        <v>c720</v>
      </c>
      <c r="AD16" s="32">
        <f>COUNTIF($AC$4:AC$50,AC16)</f>
        <v>2</v>
      </c>
      <c r="AE16" s="50" t="str">
        <f>IF(AD16&gt;2,AC16&amp;" "&amp;AD16&amp;"회","")</f>
        <v/>
      </c>
      <c r="AF16" s="44"/>
      <c r="AG16" s="30"/>
      <c r="AH16" s="15" t="s">
        <v>50</v>
      </c>
      <c r="AI16" s="15">
        <f>IF(ISBLANK(Q14),IF(N12=$AH$7,$AI$7,IF(OR(N12=$AH$8,Q12=$AH$78),$AI$8,IF(ISBLANK(N12),$AI$9,IF(ISBLANK(N12),$AI$10,$AI$11)))),$AI$12)</f>
        <v>2</v>
      </c>
      <c r="AJ16" s="14"/>
      <c r="AK16" s="14"/>
    </row>
    <row r="17" spans="1:38" ht="18.75" customHeight="1">
      <c r="A17" s="196" t="s">
        <v>5</v>
      </c>
      <c r="B17" s="74" t="s">
        <v>160</v>
      </c>
      <c r="C17" s="75"/>
      <c r="D17" s="75"/>
      <c r="E17" s="75"/>
      <c r="F17" s="75"/>
      <c r="G17" s="75"/>
      <c r="H17" s="187" t="s">
        <v>129</v>
      </c>
      <c r="I17" s="187"/>
      <c r="J17" s="187"/>
      <c r="K17" s="187"/>
      <c r="L17" s="187"/>
      <c r="M17" s="188"/>
      <c r="N17" s="115" t="s">
        <v>128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202">
        <f>N20</f>
        <v>7</v>
      </c>
      <c r="AB17" s="211"/>
      <c r="AC17" s="41" t="str">
        <f>J22</f>
        <v>훅</v>
      </c>
      <c r="AD17" s="27">
        <f>COUNTIF($AC$4:AC$50,AC17)</f>
        <v>6</v>
      </c>
      <c r="AE17" s="49" t="str">
        <f t="shared" si="0"/>
        <v/>
      </c>
      <c r="AF17" s="44"/>
      <c r="AG17" s="30"/>
      <c r="AH17" s="15" t="s">
        <v>49</v>
      </c>
      <c r="AI17" s="15">
        <f>IF(AND(H15&gt;=5,T15&gt;=5),$AM$6,IF(OR(AND(H15&gt;=5,T15&gt;=4),AND(H15&gt;=4,T15&gt;=5)),$AL$6,IF(OR(H15&gt;=5,T15&gt;=5),$AK$6,$AJ$6)))</f>
        <v>1</v>
      </c>
      <c r="AJ17" s="14"/>
      <c r="AK17" s="14"/>
    </row>
    <row r="18" spans="1:38" ht="18.75" customHeight="1">
      <c r="A18" s="197"/>
      <c r="B18" s="76"/>
      <c r="C18" s="77"/>
      <c r="D18" s="77"/>
      <c r="E18" s="77"/>
      <c r="F18" s="77"/>
      <c r="G18" s="77"/>
      <c r="H18" s="189"/>
      <c r="I18" s="189"/>
      <c r="J18" s="189"/>
      <c r="K18" s="189"/>
      <c r="L18" s="189"/>
      <c r="M18" s="190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203"/>
      <c r="AB18" s="211"/>
      <c r="AC18" s="31">
        <f>L22</f>
        <v>0</v>
      </c>
      <c r="AD18" s="31">
        <f>COUNTIF($AC$4:AC$50,AC18)</f>
        <v>23</v>
      </c>
      <c r="AE18" s="49" t="str">
        <f t="shared" si="0"/>
        <v/>
      </c>
      <c r="AF18" s="44"/>
      <c r="AG18" s="30"/>
      <c r="AH18" s="16" t="s">
        <v>30</v>
      </c>
      <c r="AI18" s="16">
        <f>INDEX($AJ$7:$AM$12,AI16,AI17)</f>
        <v>0.5</v>
      </c>
      <c r="AJ18" s="14"/>
      <c r="AK18" s="14"/>
    </row>
    <row r="19" spans="1:38" ht="18.75" customHeight="1">
      <c r="A19" s="197"/>
      <c r="B19" s="78"/>
      <c r="C19" s="79"/>
      <c r="D19" s="79"/>
      <c r="E19" s="79"/>
      <c r="F19" s="79"/>
      <c r="G19" s="79"/>
      <c r="H19" s="189"/>
      <c r="I19" s="189"/>
      <c r="J19" s="189"/>
      <c r="K19" s="189"/>
      <c r="L19" s="189"/>
      <c r="M19" s="190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03"/>
      <c r="AB19" s="211"/>
      <c r="AC19" s="31">
        <f>L24</f>
        <v>0</v>
      </c>
      <c r="AD19" s="33">
        <f>COUNTIF($AC$4:AC$50,AC19)</f>
        <v>23</v>
      </c>
      <c r="AE19" s="49" t="str">
        <f t="shared" si="0"/>
        <v/>
      </c>
      <c r="AF19" s="44"/>
      <c r="AG19" s="30"/>
      <c r="AH19" s="14"/>
      <c r="AI19" s="14"/>
      <c r="AJ19" s="14"/>
      <c r="AK19" s="14"/>
    </row>
    <row r="20" spans="1:38" ht="18.75" customHeight="1">
      <c r="A20" s="197"/>
      <c r="B20" s="71">
        <f>IF(OR(B17=$AH$8,H17=$AH$8),IF(N20&gt;=5,$AK$8,$AJ$8),0)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114">
        <f>VLOOKUP(N17,기준!$B:$C,2,FALSE)</f>
        <v>7</v>
      </c>
      <c r="O20" s="114"/>
      <c r="P20" s="114"/>
      <c r="Q20" s="114"/>
      <c r="R20" s="114"/>
      <c r="S20" s="114"/>
      <c r="T20" s="114" t="e">
        <f>VLOOKUP(T17,기준!$B:$C,2,FALSE)</f>
        <v>#N/A</v>
      </c>
      <c r="U20" s="114"/>
      <c r="V20" s="114"/>
      <c r="W20" s="114"/>
      <c r="X20" s="114"/>
      <c r="Y20" s="114"/>
      <c r="Z20" s="204"/>
      <c r="AB20" s="211"/>
      <c r="AC20" s="32" t="str">
        <f>N22</f>
        <v>BT</v>
      </c>
      <c r="AD20" s="32">
        <f>COUNTIF($AC$4:AC$50,AC20)</f>
        <v>1</v>
      </c>
      <c r="AE20" s="50" t="str">
        <f>IF(AD20&gt;2,AC20&amp;" "&amp;AD20&amp;"회","")</f>
        <v/>
      </c>
      <c r="AF20" s="44"/>
      <c r="AG20" s="30"/>
      <c r="AH20" s="51" t="s">
        <v>162</v>
      </c>
      <c r="AI20" s="14"/>
      <c r="AJ20" s="14"/>
      <c r="AK20" s="14"/>
    </row>
    <row r="21" spans="1:38" ht="18.75" customHeight="1">
      <c r="A21" s="198"/>
      <c r="B21" s="86"/>
      <c r="C21" s="84"/>
      <c r="D21" s="84"/>
      <c r="E21" s="85"/>
      <c r="F21" s="83"/>
      <c r="G21" s="84"/>
      <c r="H21" s="84"/>
      <c r="I21" s="85"/>
      <c r="J21" s="80"/>
      <c r="K21" s="81"/>
      <c r="L21" s="81"/>
      <c r="M21" s="82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35"/>
      <c r="AB21" s="211"/>
      <c r="AC21" s="41" t="str">
        <f>R22</f>
        <v>옆돌기</v>
      </c>
      <c r="AD21" s="27">
        <f>COUNTIF($AC$4:AC$50,AC21)</f>
        <v>3</v>
      </c>
      <c r="AE21" s="49" t="str">
        <f t="shared" si="0"/>
        <v/>
      </c>
      <c r="AF21" s="44"/>
      <c r="AG21" s="30"/>
      <c r="AH21" s="15" t="s">
        <v>50</v>
      </c>
      <c r="AI21" s="15">
        <f>IF(ISBLANK(L24),IF(J22=$AH$7,$AI$7,IF(OR(J22=$AH$8,L22=$AH$8),$AI$8,IF(ISBLANK(J22),$AI$9,IF(ISBLANK(L22),$AI$10,$AI$11)))),$AI$12)</f>
        <v>4</v>
      </c>
      <c r="AJ21" s="15">
        <f>IF(ISBLANK(T24),IF(R22=$AH$7,$AI$7,IF(OR(R22=$AH$8,T22=$AH$8),$AI$8,IF(ISBLANK(R22),$AI$9,IF(ISBLANK(T22),$AI$10,$AI$11)))),$AI$12)</f>
        <v>6</v>
      </c>
      <c r="AK21" s="15">
        <f>IF(ISBLANK(H29),IF(F27=$AH$7,$AI$7,IF(OR(F27=$AH$8,H27=$AH$8),$AI$8,IF(ISBLANK(F27),$AI$9,IF(ISBLANK(H27),$AI$10,$AI$11)))),$AI$12)</f>
        <v>3</v>
      </c>
      <c r="AL21" s="15">
        <f>IF(ISBLANK(P29),IF(N27=$AH$7,$AI$7,IF(OR(N27=$AH$8,P27=$AH$8),$AI$8,IF(ISBLANK(N27),$AI$9,IF(ISBLANK(P27),$AI$10,$AI$11)))),$AI$12)</f>
        <v>3</v>
      </c>
    </row>
    <row r="22" spans="1:38" ht="18.75" customHeight="1">
      <c r="A22" s="196" t="s">
        <v>53</v>
      </c>
      <c r="B22" s="104"/>
      <c r="C22" s="87"/>
      <c r="D22" s="87"/>
      <c r="E22" s="88"/>
      <c r="F22" s="102" t="s">
        <v>168</v>
      </c>
      <c r="G22" s="102"/>
      <c r="H22" s="102"/>
      <c r="I22" s="102"/>
      <c r="J22" s="104" t="s">
        <v>64</v>
      </c>
      <c r="K22" s="87"/>
      <c r="L22" s="96"/>
      <c r="M22" s="97"/>
      <c r="N22" s="102" t="s">
        <v>44</v>
      </c>
      <c r="O22" s="102"/>
      <c r="P22" s="102"/>
      <c r="Q22" s="102"/>
      <c r="R22" s="104" t="s">
        <v>129</v>
      </c>
      <c r="S22" s="87"/>
      <c r="T22" s="96"/>
      <c r="U22" s="97"/>
      <c r="V22" s="127"/>
      <c r="W22" s="127"/>
      <c r="X22" s="127"/>
      <c r="Y22" s="127"/>
      <c r="Z22" s="205">
        <f>F25+J25+N25+R25+B30+F30+J30+N30+R30</f>
        <v>18.400000000000002</v>
      </c>
      <c r="AB22" s="211"/>
      <c r="AC22" s="33">
        <f>T22</f>
        <v>0</v>
      </c>
      <c r="AD22" s="33">
        <f>COUNTIF($AC$4:AC$50,AC22)</f>
        <v>23</v>
      </c>
      <c r="AE22" s="49" t="str">
        <f t="shared" si="0"/>
        <v/>
      </c>
      <c r="AF22" s="44"/>
      <c r="AG22" s="30"/>
      <c r="AH22" s="15" t="s">
        <v>49</v>
      </c>
      <c r="AI22" s="15">
        <f>IF(AND(F25&gt;=5,N25&gt;=5),$AM$6,IF(OR(AND(F25&gt;=5,N25&gt;=4),AND(F25&gt;=4,N25&gt;=5)),$AL$6,IF(OR(F25&gt;=5,N25&gt;=5),$AK$6,$AJ$6)))</f>
        <v>1</v>
      </c>
      <c r="AJ22" s="15">
        <f>IF(AND(N25&gt;=5,B30&gt;=5),$AM$6,IF(OR(AND(N25&gt;=5,B30&gt;=4),AND(N25&gt;=4,B30&gt;=5)),$AL$6,IF(OR(N25&gt;=5,B30&gt;=5),$AK$6,$AJ$6)))</f>
        <v>1</v>
      </c>
      <c r="AK22" s="15">
        <f>IF(AND(B30&gt;=5,J30&gt;=5),$AM$6,IF(OR(AND(B30&gt;=5,J30&gt;=4),AND(B30&gt;=4,J30&gt;=5)),$AL$6,IF(OR(B30&gt;=5,J30&gt;=5),$AK$6,$AJ$6)))</f>
        <v>1</v>
      </c>
      <c r="AL22" s="15">
        <f>IF(AND(J30&gt;=5,R30&gt;=5),$AM$6,IF(OR(AND(J30&gt;=5,R30&gt;=4),AND(J30&gt;=4,R30&gt;=5)),$AL$6,IF(OR(J30&gt;=5,R30&gt;=5),$AK$6,$AJ$6)))</f>
        <v>3</v>
      </c>
    </row>
    <row r="23" spans="1:38" ht="18.75" customHeight="1">
      <c r="A23" s="197"/>
      <c r="B23" s="105"/>
      <c r="C23" s="89"/>
      <c r="D23" s="89"/>
      <c r="E23" s="90"/>
      <c r="F23" s="103"/>
      <c r="G23" s="103"/>
      <c r="H23" s="103"/>
      <c r="I23" s="103"/>
      <c r="J23" s="105"/>
      <c r="K23" s="89"/>
      <c r="L23" s="98"/>
      <c r="M23" s="99"/>
      <c r="N23" s="103"/>
      <c r="O23" s="103"/>
      <c r="P23" s="103"/>
      <c r="Q23" s="103"/>
      <c r="R23" s="105"/>
      <c r="S23" s="89"/>
      <c r="T23" s="98"/>
      <c r="U23" s="99"/>
      <c r="V23" s="128"/>
      <c r="W23" s="128"/>
      <c r="X23" s="128"/>
      <c r="Y23" s="128"/>
      <c r="Z23" s="203"/>
      <c r="AB23" s="211"/>
      <c r="AC23" s="33" t="str">
        <f>T24</f>
        <v>훅</v>
      </c>
      <c r="AD23" s="33">
        <f>COUNTIF($AC$4:AC$50,AC23)</f>
        <v>6</v>
      </c>
      <c r="AE23" s="49" t="s">
        <v>166</v>
      </c>
      <c r="AF23" s="44"/>
      <c r="AG23" s="30"/>
      <c r="AH23" s="16" t="s">
        <v>30</v>
      </c>
      <c r="AI23" s="16">
        <f>INDEX($AJ$7:$AM$12,AI21,AI22)</f>
        <v>0.2</v>
      </c>
      <c r="AJ23" s="16">
        <f>INDEX($AJ$7:$AM$12,AJ21,AJ22)</f>
        <v>0</v>
      </c>
      <c r="AK23" s="16">
        <f>INDEX($AJ$7:$AM$12,AK21,AK22)</f>
        <v>0.3</v>
      </c>
      <c r="AL23" s="16">
        <f>INDEX($AJ$7:$AM$12,AL21,AL22)</f>
        <v>0.5</v>
      </c>
    </row>
    <row r="24" spans="1:38" ht="18.75" customHeight="1">
      <c r="A24" s="197"/>
      <c r="B24" s="106"/>
      <c r="C24" s="91"/>
      <c r="D24" s="91"/>
      <c r="E24" s="92"/>
      <c r="F24" s="103"/>
      <c r="G24" s="103"/>
      <c r="H24" s="103"/>
      <c r="I24" s="103"/>
      <c r="J24" s="106"/>
      <c r="K24" s="91"/>
      <c r="L24" s="100"/>
      <c r="M24" s="101"/>
      <c r="N24" s="103"/>
      <c r="O24" s="103"/>
      <c r="P24" s="103"/>
      <c r="Q24" s="103"/>
      <c r="R24" s="106"/>
      <c r="S24" s="91"/>
      <c r="T24" s="100" t="s">
        <v>64</v>
      </c>
      <c r="U24" s="101"/>
      <c r="V24" s="128"/>
      <c r="W24" s="128"/>
      <c r="X24" s="128"/>
      <c r="Y24" s="128"/>
      <c r="Z24" s="203"/>
      <c r="AB24" s="211"/>
      <c r="AC24" s="32" t="str">
        <f>B27</f>
        <v>C720</v>
      </c>
      <c r="AD24" s="32">
        <f>COUNTIF($AC$4:AC$50,AC24)</f>
        <v>2</v>
      </c>
      <c r="AE24" s="50" t="str">
        <f>IF(AD24&gt;2,AC24&amp;" "&amp;AD24&amp;"회","")</f>
        <v/>
      </c>
      <c r="AF24" s="44"/>
      <c r="AG24" s="30"/>
    </row>
    <row r="25" spans="1:38" ht="18.75" customHeight="1">
      <c r="A25" s="197"/>
      <c r="B25" s="125">
        <f>IF(OR(B22=$AH$8,D22=$AH$8),IF(F25&gt;=5,$AK$8,$AJ$8),0)</f>
        <v>0</v>
      </c>
      <c r="C25" s="125"/>
      <c r="D25" s="125"/>
      <c r="E25" s="125"/>
      <c r="F25" s="112">
        <f>VLOOKUP(F22,기준!$B:$C,2,FALSE)</f>
        <v>2.8</v>
      </c>
      <c r="G25" s="112"/>
      <c r="H25" s="112"/>
      <c r="I25" s="112"/>
      <c r="J25" s="186">
        <f>AI23</f>
        <v>0.2</v>
      </c>
      <c r="K25" s="186"/>
      <c r="L25" s="186"/>
      <c r="M25" s="186"/>
      <c r="N25" s="112">
        <f>VLOOKUP(N22,기준!$B:$C,2,FALSE)</f>
        <v>2.5</v>
      </c>
      <c r="O25" s="112"/>
      <c r="P25" s="112"/>
      <c r="Q25" s="112"/>
      <c r="R25" s="186">
        <f>AJ23</f>
        <v>0</v>
      </c>
      <c r="S25" s="186"/>
      <c r="T25" s="186"/>
      <c r="U25" s="186"/>
      <c r="V25" s="129"/>
      <c r="W25" s="129"/>
      <c r="X25" s="129"/>
      <c r="Y25" s="129"/>
      <c r="Z25" s="203"/>
      <c r="AB25" s="211"/>
      <c r="AC25" s="41">
        <f>F27</f>
        <v>0</v>
      </c>
      <c r="AD25" s="27">
        <f>COUNTIF($AC$4:AC$50,AC25)</f>
        <v>23</v>
      </c>
      <c r="AE25" s="49" t="str">
        <f t="shared" si="0"/>
        <v/>
      </c>
      <c r="AF25" s="44"/>
      <c r="AG25" s="30"/>
      <c r="AH25" s="51" t="s">
        <v>163</v>
      </c>
      <c r="AI25" s="14"/>
      <c r="AJ25" s="14"/>
      <c r="AK25" s="14"/>
    </row>
    <row r="26" spans="1:38" ht="18.75" customHeight="1">
      <c r="A26" s="197"/>
      <c r="B26" s="17"/>
      <c r="C26" s="95"/>
      <c r="D26" s="95"/>
      <c r="E26" s="18"/>
      <c r="F26" s="17"/>
      <c r="G26" s="95"/>
      <c r="H26" s="95"/>
      <c r="I26" s="18"/>
      <c r="J26" s="17"/>
      <c r="K26" s="95"/>
      <c r="L26" s="95"/>
      <c r="M26" s="18"/>
      <c r="N26" s="17"/>
      <c r="O26" s="95"/>
      <c r="P26" s="95"/>
      <c r="Q26" s="18"/>
      <c r="R26" s="17"/>
      <c r="S26" s="95"/>
      <c r="T26" s="95"/>
      <c r="U26" s="18"/>
      <c r="V26" s="130"/>
      <c r="W26" s="130"/>
      <c r="X26" s="130"/>
      <c r="Y26" s="130"/>
      <c r="Z26" s="203"/>
      <c r="AB26" s="211"/>
      <c r="AC26" s="31">
        <f>H27</f>
        <v>0</v>
      </c>
      <c r="AD26" s="31">
        <f>COUNTIF($AC$4:AC$50,AC26)</f>
        <v>23</v>
      </c>
      <c r="AE26" s="49" t="str">
        <f t="shared" si="0"/>
        <v/>
      </c>
      <c r="AF26" s="44"/>
      <c r="AG26" s="30"/>
      <c r="AH26" s="15" t="s">
        <v>50</v>
      </c>
      <c r="AI26" s="15">
        <f>IF(ISBLANK(L34),IF(J32=$AH$7,$AI$7,IF(OR(J32=$AH$8,L32=$AH$8),$AI$8,IF(ISBLANK(J32),$AI$9,IF(ISBLANK(L32),$AI$10,$AI$11)))),$AI$12)</f>
        <v>3</v>
      </c>
      <c r="AJ26" s="15">
        <f>IF(ISBLANK(T34),IF(R32=$AH$7,$AI$7,IF(OR(R32=$AH$8,T32=$AH$8),$AI$8,IF(ISBLANK(R32),$AI$9,IF(ISBLANK(T32),$AI$10,$AI$11)))),$AI$12)</f>
        <v>5</v>
      </c>
      <c r="AK26" s="14"/>
    </row>
    <row r="27" spans="1:38" ht="18.75" customHeight="1">
      <c r="A27" s="197"/>
      <c r="B27" s="102" t="s">
        <v>37</v>
      </c>
      <c r="C27" s="102"/>
      <c r="D27" s="102"/>
      <c r="E27" s="102"/>
      <c r="F27" s="104"/>
      <c r="G27" s="87"/>
      <c r="H27" s="96"/>
      <c r="I27" s="97"/>
      <c r="J27" s="102" t="s">
        <v>130</v>
      </c>
      <c r="K27" s="102"/>
      <c r="L27" s="102"/>
      <c r="M27" s="102"/>
      <c r="N27" s="104"/>
      <c r="O27" s="87"/>
      <c r="P27" s="96"/>
      <c r="Q27" s="97"/>
      <c r="R27" s="102" t="s">
        <v>116</v>
      </c>
      <c r="S27" s="102"/>
      <c r="T27" s="102"/>
      <c r="U27" s="102"/>
      <c r="V27" s="127"/>
      <c r="W27" s="127"/>
      <c r="X27" s="127"/>
      <c r="Y27" s="127"/>
      <c r="Z27" s="203"/>
      <c r="AB27" s="211"/>
      <c r="AC27" s="31">
        <f>H29</f>
        <v>0</v>
      </c>
      <c r="AD27" s="33">
        <f>COUNTIF($AC$4:AC$50,AC27)</f>
        <v>23</v>
      </c>
      <c r="AE27" s="49" t="str">
        <f t="shared" si="0"/>
        <v/>
      </c>
      <c r="AF27" s="44"/>
      <c r="AG27" s="30"/>
      <c r="AH27" s="15" t="s">
        <v>49</v>
      </c>
      <c r="AI27" s="15">
        <f>IF(AND(F35&gt;=5,N35&gt;=5),$AM$6,IF(OR(AND(F35&gt;=5,N35&gt;=4),AND(F35&gt;=4,N35&gt;=5)),$AL$6,IF(OR(F35&gt;=5,N35&gt;=5),$AK$6,$AJ$6)))</f>
        <v>1</v>
      </c>
      <c r="AJ27" s="15">
        <f>IF(AND(N35&gt;=5,V35&gt;=5),$AM$6,IF(OR(AND(N35&gt;=5,V35&gt;=4),AND(N35&gt;=4,V35&gt;=5)),$AL$6,IF(OR(N35&gt;=5,V35&gt;=5),$AK$6,$AJ$6)))</f>
        <v>2</v>
      </c>
      <c r="AK27" s="14"/>
    </row>
    <row r="28" spans="1:38" ht="18.75" customHeight="1">
      <c r="A28" s="197"/>
      <c r="B28" s="103"/>
      <c r="C28" s="103"/>
      <c r="D28" s="103"/>
      <c r="E28" s="103"/>
      <c r="F28" s="105"/>
      <c r="G28" s="89"/>
      <c r="H28" s="98"/>
      <c r="I28" s="99"/>
      <c r="J28" s="103"/>
      <c r="K28" s="103"/>
      <c r="L28" s="103"/>
      <c r="M28" s="103"/>
      <c r="N28" s="105"/>
      <c r="O28" s="89"/>
      <c r="P28" s="98"/>
      <c r="Q28" s="99"/>
      <c r="R28" s="103"/>
      <c r="S28" s="103"/>
      <c r="T28" s="103"/>
      <c r="U28" s="103"/>
      <c r="V28" s="128"/>
      <c r="W28" s="128"/>
      <c r="X28" s="128"/>
      <c r="Y28" s="128"/>
      <c r="Z28" s="203"/>
      <c r="AB28" s="211"/>
      <c r="AC28" s="32" t="str">
        <f>J27</f>
        <v>c900</v>
      </c>
      <c r="AD28" s="32">
        <f>COUNTIF($AC$4:AC$50,AC28)</f>
        <v>1</v>
      </c>
      <c r="AE28" s="50" t="str">
        <f>IF(AD28&gt;2,AC28&amp;" "&amp;AD28&amp;"회","")</f>
        <v/>
      </c>
      <c r="AF28" s="44"/>
      <c r="AG28" s="30"/>
      <c r="AH28" s="16" t="s">
        <v>30</v>
      </c>
      <c r="AI28" s="16">
        <f>INDEX($AJ$7:$AM$12,AI26,AI27)</f>
        <v>0.3</v>
      </c>
      <c r="AJ28" s="16">
        <f>INDEX($AJ$7:$AM$12,AJ26,AJ27)</f>
        <v>0.2</v>
      </c>
      <c r="AK28" s="14"/>
    </row>
    <row r="29" spans="1:38" ht="18.75" customHeight="1">
      <c r="A29" s="197"/>
      <c r="B29" s="103"/>
      <c r="C29" s="103"/>
      <c r="D29" s="103"/>
      <c r="E29" s="103"/>
      <c r="F29" s="106"/>
      <c r="G29" s="91"/>
      <c r="H29" s="100"/>
      <c r="I29" s="101"/>
      <c r="J29" s="103"/>
      <c r="K29" s="103"/>
      <c r="L29" s="103"/>
      <c r="M29" s="103"/>
      <c r="N29" s="106"/>
      <c r="O29" s="91"/>
      <c r="P29" s="100"/>
      <c r="Q29" s="101"/>
      <c r="R29" s="103"/>
      <c r="S29" s="103"/>
      <c r="T29" s="103"/>
      <c r="U29" s="103"/>
      <c r="V29" s="128"/>
      <c r="W29" s="128"/>
      <c r="X29" s="128"/>
      <c r="Y29" s="128"/>
      <c r="Z29" s="203"/>
      <c r="AB29" s="211"/>
      <c r="AC29" s="41">
        <f>N27</f>
        <v>0</v>
      </c>
      <c r="AD29" s="27">
        <f>COUNTIF($AC$4:AC$50,AC29)</f>
        <v>23</v>
      </c>
      <c r="AE29" s="49" t="str">
        <f t="shared" si="0"/>
        <v/>
      </c>
      <c r="AF29" s="44"/>
      <c r="AG29" s="30"/>
      <c r="AH29" s="14"/>
      <c r="AI29" s="14"/>
      <c r="AJ29" s="14"/>
      <c r="AK29" s="14"/>
    </row>
    <row r="30" spans="1:38" ht="18.75" customHeight="1">
      <c r="A30" s="197"/>
      <c r="B30" s="112">
        <f>VLOOKUP(B27,기준!$B:$C,2,FALSE)</f>
        <v>2.8</v>
      </c>
      <c r="C30" s="112"/>
      <c r="D30" s="112"/>
      <c r="E30" s="112"/>
      <c r="F30" s="186">
        <f>AK23</f>
        <v>0.3</v>
      </c>
      <c r="G30" s="186"/>
      <c r="H30" s="186"/>
      <c r="I30" s="186"/>
      <c r="J30" s="112">
        <f>VLOOKUP(J27,기준!$B:$C,2,FALSE)</f>
        <v>4</v>
      </c>
      <c r="K30" s="112"/>
      <c r="L30" s="112"/>
      <c r="M30" s="112"/>
      <c r="N30" s="186">
        <f>AL23</f>
        <v>0.5</v>
      </c>
      <c r="O30" s="186"/>
      <c r="P30" s="186"/>
      <c r="Q30" s="186"/>
      <c r="R30" s="112">
        <f>VLOOKUP(R27,기준!$B:$C,2,FALSE)</f>
        <v>5.3</v>
      </c>
      <c r="S30" s="112"/>
      <c r="T30" s="112"/>
      <c r="U30" s="112"/>
      <c r="V30" s="129"/>
      <c r="W30" s="129"/>
      <c r="X30" s="129"/>
      <c r="Y30" s="129"/>
      <c r="Z30" s="204"/>
      <c r="AB30" s="211"/>
      <c r="AC30" s="33">
        <f>P27</f>
        <v>0</v>
      </c>
      <c r="AD30" s="33">
        <f>COUNTIF($AC$4:AC$50,AC30)</f>
        <v>23</v>
      </c>
      <c r="AE30" s="49" t="str">
        <f t="shared" si="0"/>
        <v/>
      </c>
      <c r="AF30" s="44"/>
      <c r="AG30" s="30"/>
      <c r="AH30" s="51" t="s">
        <v>164</v>
      </c>
      <c r="AI30" s="14"/>
      <c r="AJ30" s="14"/>
      <c r="AK30" s="14"/>
    </row>
    <row r="31" spans="1:38" ht="18.75" customHeight="1">
      <c r="A31" s="198"/>
      <c r="B31" s="17"/>
      <c r="C31" s="95"/>
      <c r="D31" s="95"/>
      <c r="E31" s="18"/>
      <c r="F31" s="17"/>
      <c r="G31" s="95"/>
      <c r="H31" s="95"/>
      <c r="I31" s="18"/>
      <c r="J31" s="17"/>
      <c r="K31" s="95"/>
      <c r="L31" s="95"/>
      <c r="M31" s="18"/>
      <c r="N31" s="17"/>
      <c r="O31" s="95"/>
      <c r="P31" s="95"/>
      <c r="Q31" s="18"/>
      <c r="R31" s="17"/>
      <c r="S31" s="95"/>
      <c r="T31" s="95"/>
      <c r="U31" s="18"/>
      <c r="V31" s="130"/>
      <c r="W31" s="130"/>
      <c r="X31" s="130"/>
      <c r="Y31" s="130"/>
      <c r="Z31" s="35"/>
      <c r="AB31" s="211"/>
      <c r="AC31" s="33">
        <f>P29</f>
        <v>0</v>
      </c>
      <c r="AD31" s="33">
        <f>COUNTIF($AC$4:AC$50,AC31)</f>
        <v>23</v>
      </c>
      <c r="AE31" s="49" t="str">
        <f t="shared" si="0"/>
        <v/>
      </c>
      <c r="AF31" s="44"/>
      <c r="AG31" s="30"/>
      <c r="AH31" s="15" t="s">
        <v>50</v>
      </c>
      <c r="AI31" s="15">
        <f>IF(ISBLANK(Q39),IF(N37=$AH$7,$AI$7,IF(OR(N37=$AH$8,Q37=$AH$8),$AI$8,IF(ISBLANK(N37),$AI$9,IF(ISBLANK(N37),$AI$10,$AI$11)))),$AI$12)</f>
        <v>5</v>
      </c>
      <c r="AJ31" s="14"/>
      <c r="AK31" s="14"/>
    </row>
    <row r="32" spans="1:38" ht="18.75" customHeight="1">
      <c r="A32" s="196" t="s">
        <v>55</v>
      </c>
      <c r="B32" s="104" t="s">
        <v>160</v>
      </c>
      <c r="C32" s="87"/>
      <c r="D32" s="87"/>
      <c r="E32" s="88"/>
      <c r="F32" s="102" t="s">
        <v>76</v>
      </c>
      <c r="G32" s="102"/>
      <c r="H32" s="102"/>
      <c r="I32" s="102"/>
      <c r="J32" s="104"/>
      <c r="K32" s="87"/>
      <c r="L32" s="96"/>
      <c r="M32" s="97"/>
      <c r="N32" s="102" t="s">
        <v>131</v>
      </c>
      <c r="O32" s="102"/>
      <c r="P32" s="102"/>
      <c r="Q32" s="102"/>
      <c r="R32" s="104" t="s">
        <v>64</v>
      </c>
      <c r="S32" s="87"/>
      <c r="T32" s="96" t="s">
        <v>129</v>
      </c>
      <c r="U32" s="97"/>
      <c r="V32" s="102" t="s">
        <v>165</v>
      </c>
      <c r="W32" s="102"/>
      <c r="X32" s="102"/>
      <c r="Y32" s="102"/>
      <c r="Z32" s="202">
        <f>F35+J35+N35+R35+V35</f>
        <v>8.8000000000000007</v>
      </c>
      <c r="AB32" s="212"/>
      <c r="AC32" s="32" t="str">
        <f>R27</f>
        <v>스내퍼스와이프</v>
      </c>
      <c r="AD32" s="32">
        <f>COUNTIF($AC$4:AC$50,AC32)</f>
        <v>2</v>
      </c>
      <c r="AE32" s="50" t="str">
        <f>IF(AD32&gt;2,AC32&amp;" "&amp;AD32&amp;"회","")</f>
        <v/>
      </c>
      <c r="AF32" s="44"/>
      <c r="AG32" s="30"/>
      <c r="AH32" s="15" t="s">
        <v>49</v>
      </c>
      <c r="AI32" s="15">
        <f>IF(AND(H40&gt;=5,T40&gt;=5),$AM$6,IF(OR(AND(H40&gt;=5,T40&gt;=4),AND(H40&gt;=4,T40&gt;=5)),$AL$6,IF(OR(H40&gt;=5,T40&gt;=5),$AK$6,$AJ$6)))</f>
        <v>1</v>
      </c>
      <c r="AJ32" s="14"/>
      <c r="AK32" s="14"/>
    </row>
    <row r="33" spans="1:37" ht="18.75" customHeight="1">
      <c r="A33" s="197"/>
      <c r="B33" s="105"/>
      <c r="C33" s="89"/>
      <c r="D33" s="89"/>
      <c r="E33" s="90"/>
      <c r="F33" s="103"/>
      <c r="G33" s="103"/>
      <c r="H33" s="103"/>
      <c r="I33" s="103"/>
      <c r="J33" s="105"/>
      <c r="K33" s="89"/>
      <c r="L33" s="98"/>
      <c r="M33" s="99"/>
      <c r="N33" s="103"/>
      <c r="O33" s="103"/>
      <c r="P33" s="103"/>
      <c r="Q33" s="103"/>
      <c r="R33" s="105"/>
      <c r="S33" s="89"/>
      <c r="T33" s="98"/>
      <c r="U33" s="99"/>
      <c r="V33" s="103"/>
      <c r="W33" s="103"/>
      <c r="X33" s="103"/>
      <c r="Y33" s="103"/>
      <c r="Z33" s="203"/>
      <c r="AB33" s="210" t="s">
        <v>56</v>
      </c>
      <c r="AC33" s="41" t="str">
        <f>B32</f>
        <v>훅</v>
      </c>
      <c r="AD33" s="27">
        <f>COUNTIF($AC$4:AC$50,AC33)</f>
        <v>6</v>
      </c>
      <c r="AE33" s="49" t="str">
        <f t="shared" si="0"/>
        <v/>
      </c>
      <c r="AF33" s="44"/>
      <c r="AG33" s="30"/>
      <c r="AH33" s="16" t="s">
        <v>30</v>
      </c>
      <c r="AI33" s="16">
        <f>INDEX($AJ$7:$AM$12,AI31,AI32)</f>
        <v>0.1</v>
      </c>
      <c r="AJ33" s="14"/>
      <c r="AK33" s="14"/>
    </row>
    <row r="34" spans="1:37" ht="18.75" customHeight="1">
      <c r="A34" s="197"/>
      <c r="B34" s="106"/>
      <c r="C34" s="91"/>
      <c r="D34" s="91"/>
      <c r="E34" s="92"/>
      <c r="F34" s="103"/>
      <c r="G34" s="103"/>
      <c r="H34" s="103"/>
      <c r="I34" s="103"/>
      <c r="J34" s="106"/>
      <c r="K34" s="91"/>
      <c r="L34" s="100"/>
      <c r="M34" s="101"/>
      <c r="N34" s="103"/>
      <c r="O34" s="103"/>
      <c r="P34" s="103"/>
      <c r="Q34" s="103"/>
      <c r="R34" s="106"/>
      <c r="S34" s="91"/>
      <c r="T34" s="100"/>
      <c r="U34" s="101"/>
      <c r="V34" s="103"/>
      <c r="W34" s="103"/>
      <c r="X34" s="103"/>
      <c r="Y34" s="103"/>
      <c r="Z34" s="203"/>
      <c r="AB34" s="211"/>
      <c r="AC34" s="31">
        <f>D32</f>
        <v>0</v>
      </c>
      <c r="AD34" s="31">
        <f>COUNTIF($AC$4:AC$50,AC34)</f>
        <v>23</v>
      </c>
      <c r="AE34" s="49" t="str">
        <f t="shared" si="0"/>
        <v/>
      </c>
      <c r="AF34" s="44"/>
      <c r="AG34" s="30"/>
      <c r="AH34" s="14"/>
      <c r="AI34" s="14"/>
      <c r="AJ34" s="14"/>
      <c r="AK34" s="14"/>
    </row>
    <row r="35" spans="1:37" ht="18.75" customHeight="1">
      <c r="A35" s="197"/>
      <c r="B35" s="125">
        <f>IF(OR(B32=$AH$8,D32=$AH$8),IF(F35&gt;=5,$AK$8,$AJ$8),0)</f>
        <v>0</v>
      </c>
      <c r="C35" s="125"/>
      <c r="D35" s="125"/>
      <c r="E35" s="125"/>
      <c r="F35" s="112">
        <f>VLOOKUP(F32,기준!$B:$C,2,FALSE)</f>
        <v>1.5</v>
      </c>
      <c r="G35" s="112"/>
      <c r="H35" s="112"/>
      <c r="I35" s="112"/>
      <c r="J35" s="186">
        <f>AI28</f>
        <v>0.3</v>
      </c>
      <c r="K35" s="186"/>
      <c r="L35" s="186"/>
      <c r="M35" s="186"/>
      <c r="N35" s="112">
        <f>VLOOKUP(N32,기준!$B:$C,2,FALSE)</f>
        <v>1.5</v>
      </c>
      <c r="O35" s="112"/>
      <c r="P35" s="112"/>
      <c r="Q35" s="112"/>
      <c r="R35" s="186">
        <f>AJ28</f>
        <v>0.2</v>
      </c>
      <c r="S35" s="186"/>
      <c r="T35" s="186"/>
      <c r="U35" s="186"/>
      <c r="V35" s="112">
        <f>VLOOKUP(V32,기준!$B:$C,2,FALSE)</f>
        <v>5.3</v>
      </c>
      <c r="W35" s="112"/>
      <c r="X35" s="112"/>
      <c r="Y35" s="112"/>
      <c r="Z35" s="204"/>
      <c r="AB35" s="211"/>
      <c r="AC35" s="32" t="str">
        <f>F32</f>
        <v>사이드스와이프</v>
      </c>
      <c r="AD35" s="32">
        <f>COUNTIF($AC$4:AC$50,AC35)</f>
        <v>1</v>
      </c>
      <c r="AE35" s="50" t="str">
        <f>IF(AD35&gt;2,AC35&amp;" "&amp;AD35&amp;"회","")</f>
        <v/>
      </c>
      <c r="AF35" s="44"/>
      <c r="AG35" s="30"/>
      <c r="AH35" s="14"/>
      <c r="AI35" s="14"/>
      <c r="AJ35" s="14"/>
    </row>
    <row r="36" spans="1:37" ht="18.75" customHeight="1">
      <c r="A36" s="198"/>
      <c r="B36" s="17"/>
      <c r="C36" s="95"/>
      <c r="D36" s="95"/>
      <c r="E36" s="18"/>
      <c r="F36" s="17"/>
      <c r="G36" s="95"/>
      <c r="H36" s="95"/>
      <c r="I36" s="18"/>
      <c r="J36" s="17"/>
      <c r="K36" s="95"/>
      <c r="L36" s="95"/>
      <c r="M36" s="18"/>
      <c r="N36" s="17"/>
      <c r="O36" s="95"/>
      <c r="P36" s="95"/>
      <c r="Q36" s="18"/>
      <c r="R36" s="17"/>
      <c r="S36" s="95"/>
      <c r="T36" s="95"/>
      <c r="U36" s="18"/>
      <c r="V36" s="17"/>
      <c r="W36" s="95"/>
      <c r="X36" s="95"/>
      <c r="Y36" s="18"/>
      <c r="Z36" s="35"/>
      <c r="AB36" s="211"/>
      <c r="AC36" s="41">
        <f>J32</f>
        <v>0</v>
      </c>
      <c r="AD36" s="27">
        <f>COUNTIF($AC$4:AC$50,AC36)</f>
        <v>23</v>
      </c>
      <c r="AE36" s="49" t="str">
        <f t="shared" si="0"/>
        <v/>
      </c>
      <c r="AF36" s="44"/>
      <c r="AG36" s="30"/>
    </row>
    <row r="37" spans="1:37" ht="18.75" customHeight="1">
      <c r="A37" s="196" t="s">
        <v>39</v>
      </c>
      <c r="B37" s="52"/>
      <c r="C37" s="53"/>
      <c r="D37" s="54"/>
      <c r="E37" s="61"/>
      <c r="F37" s="53"/>
      <c r="G37" s="62"/>
      <c r="H37" s="167" t="s">
        <v>40</v>
      </c>
      <c r="I37" s="168"/>
      <c r="J37" s="168"/>
      <c r="K37" s="168"/>
      <c r="L37" s="168"/>
      <c r="M37" s="169"/>
      <c r="N37" s="52" t="s">
        <v>64</v>
      </c>
      <c r="O37" s="53"/>
      <c r="P37" s="54"/>
      <c r="Q37" s="61" t="s">
        <v>65</v>
      </c>
      <c r="R37" s="53"/>
      <c r="S37" s="62"/>
      <c r="T37" s="167" t="s">
        <v>102</v>
      </c>
      <c r="U37" s="168"/>
      <c r="V37" s="168"/>
      <c r="W37" s="168"/>
      <c r="X37" s="168"/>
      <c r="Y37" s="169"/>
      <c r="Z37" s="209">
        <f>H40+N40+T40</f>
        <v>6.9</v>
      </c>
      <c r="AB37" s="211"/>
      <c r="AC37" s="33">
        <f>L32</f>
        <v>0</v>
      </c>
      <c r="AD37" s="33">
        <f>COUNTIF($AC$4:AC$50,AC37)</f>
        <v>23</v>
      </c>
      <c r="AE37" s="49" t="str">
        <f t="shared" si="0"/>
        <v/>
      </c>
      <c r="AF37" s="44"/>
      <c r="AG37" s="30"/>
    </row>
    <row r="38" spans="1:37" ht="18.75" customHeight="1">
      <c r="A38" s="197"/>
      <c r="B38" s="55"/>
      <c r="C38" s="56"/>
      <c r="D38" s="57"/>
      <c r="E38" s="63"/>
      <c r="F38" s="56"/>
      <c r="G38" s="64"/>
      <c r="H38" s="120"/>
      <c r="I38" s="121"/>
      <c r="J38" s="121"/>
      <c r="K38" s="121"/>
      <c r="L38" s="121"/>
      <c r="M38" s="122"/>
      <c r="N38" s="55"/>
      <c r="O38" s="56"/>
      <c r="P38" s="57"/>
      <c r="Q38" s="65"/>
      <c r="R38" s="59"/>
      <c r="S38" s="66"/>
      <c r="T38" s="120"/>
      <c r="U38" s="121"/>
      <c r="V38" s="121"/>
      <c r="W38" s="121"/>
      <c r="X38" s="121"/>
      <c r="Y38" s="122"/>
      <c r="Z38" s="200"/>
      <c r="AB38" s="211"/>
      <c r="AC38" s="33">
        <f>L34</f>
        <v>0</v>
      </c>
      <c r="AD38" s="33">
        <f>COUNTIF($AC$4:AC$50,AC38)</f>
        <v>23</v>
      </c>
      <c r="AE38" s="49" t="str">
        <f t="shared" si="0"/>
        <v/>
      </c>
      <c r="AF38" s="44"/>
      <c r="AG38" s="30"/>
    </row>
    <row r="39" spans="1:37" ht="18.75" customHeight="1">
      <c r="A39" s="197"/>
      <c r="B39" s="58"/>
      <c r="C39" s="59"/>
      <c r="D39" s="60"/>
      <c r="E39" s="65"/>
      <c r="F39" s="59"/>
      <c r="G39" s="66"/>
      <c r="H39" s="120"/>
      <c r="I39" s="121"/>
      <c r="J39" s="121"/>
      <c r="K39" s="121"/>
      <c r="L39" s="121"/>
      <c r="M39" s="122"/>
      <c r="N39" s="58"/>
      <c r="O39" s="59"/>
      <c r="P39" s="60"/>
      <c r="Q39" s="206"/>
      <c r="R39" s="207"/>
      <c r="S39" s="208"/>
      <c r="T39" s="120"/>
      <c r="U39" s="121"/>
      <c r="V39" s="121"/>
      <c r="W39" s="121"/>
      <c r="X39" s="121"/>
      <c r="Y39" s="122"/>
      <c r="Z39" s="200"/>
      <c r="AB39" s="211"/>
      <c r="AC39" s="32" t="str">
        <f>N32</f>
        <v>c540</v>
      </c>
      <c r="AD39" s="32">
        <f>COUNTIF($AC$4:AC$50,AC39)</f>
        <v>1</v>
      </c>
      <c r="AE39" s="50" t="str">
        <f>IF(AD39&gt;2,AC39&amp;" "&amp;AD39&amp;"회","")</f>
        <v/>
      </c>
      <c r="AF39" s="44"/>
      <c r="AG39" s="30"/>
    </row>
    <row r="40" spans="1:37" ht="18.75" customHeight="1">
      <c r="A40" s="197"/>
      <c r="B40" s="67">
        <f>IF(OR(B37=$AH$8,E37=$AH$8),IF(H40&gt;=5,$AK$8,$AJ$8),0)</f>
        <v>0</v>
      </c>
      <c r="C40" s="67"/>
      <c r="D40" s="67"/>
      <c r="E40" s="67"/>
      <c r="F40" s="67"/>
      <c r="G40" s="67"/>
      <c r="H40" s="114">
        <f>VLOOKUP(H37,기준!$B:$C,2,FALSE)</f>
        <v>2.8</v>
      </c>
      <c r="I40" s="114"/>
      <c r="J40" s="114"/>
      <c r="K40" s="114"/>
      <c r="L40" s="114"/>
      <c r="M40" s="114"/>
      <c r="N40" s="67">
        <f>AI33</f>
        <v>0.1</v>
      </c>
      <c r="O40" s="67"/>
      <c r="P40" s="67"/>
      <c r="Q40" s="67"/>
      <c r="R40" s="67"/>
      <c r="S40" s="67"/>
      <c r="T40" s="114">
        <f>VLOOKUP(T37,기준!$B:$C,2,FALSE)</f>
        <v>4</v>
      </c>
      <c r="U40" s="114"/>
      <c r="V40" s="114"/>
      <c r="W40" s="114"/>
      <c r="X40" s="114"/>
      <c r="Y40" s="114"/>
      <c r="Z40" s="201"/>
      <c r="AB40" s="211"/>
      <c r="AC40" s="41" t="str">
        <f>R32</f>
        <v>훅</v>
      </c>
      <c r="AD40" s="27">
        <f>COUNTIF($AC$4:AC$50,AC40)</f>
        <v>6</v>
      </c>
      <c r="AE40" s="49" t="str">
        <f t="shared" si="0"/>
        <v/>
      </c>
      <c r="AF40" s="44"/>
      <c r="AG40" s="30"/>
    </row>
    <row r="41" spans="1:37" ht="18.75" customHeight="1">
      <c r="A41" s="198"/>
      <c r="B41" s="68"/>
      <c r="C41" s="69"/>
      <c r="D41" s="69"/>
      <c r="E41" s="69"/>
      <c r="F41" s="69"/>
      <c r="G41" s="70"/>
      <c r="H41" s="170"/>
      <c r="I41" s="93"/>
      <c r="J41" s="93"/>
      <c r="K41" s="93"/>
      <c r="L41" s="93"/>
      <c r="M41" s="94"/>
      <c r="N41" s="170"/>
      <c r="O41" s="93"/>
      <c r="P41" s="93"/>
      <c r="Q41" s="93"/>
      <c r="R41" s="93"/>
      <c r="S41" s="94"/>
      <c r="T41" s="170"/>
      <c r="U41" s="93"/>
      <c r="V41" s="93"/>
      <c r="W41" s="93"/>
      <c r="X41" s="93"/>
      <c r="Y41" s="94"/>
      <c r="Z41" s="36"/>
      <c r="AB41" s="211"/>
      <c r="AC41" s="31" t="str">
        <f>T32</f>
        <v>옆돌기</v>
      </c>
      <c r="AD41" s="31">
        <f>COUNTIF($AC$4:AC$50,AC41)</f>
        <v>3</v>
      </c>
      <c r="AE41" s="49" t="str">
        <f t="shared" si="0"/>
        <v/>
      </c>
      <c r="AF41" s="44"/>
      <c r="AG41" s="30"/>
    </row>
    <row r="42" spans="1:37" ht="18.75" customHeight="1">
      <c r="A42" s="191" t="s">
        <v>1</v>
      </c>
      <c r="B42" s="194">
        <f>Z12+Z17+Z22+Z32+Z37</f>
        <v>48.1</v>
      </c>
      <c r="C42" s="156"/>
      <c r="D42" s="156"/>
      <c r="E42" s="156"/>
      <c r="F42" s="156"/>
      <c r="G42" s="161"/>
      <c r="H42" s="155" t="s">
        <v>2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61"/>
      <c r="T42" s="155" t="s">
        <v>3</v>
      </c>
      <c r="U42" s="156"/>
      <c r="V42" s="156"/>
      <c r="W42" s="156"/>
      <c r="X42" s="156"/>
      <c r="Y42" s="156"/>
      <c r="Z42" s="164"/>
      <c r="AB42" s="211"/>
      <c r="AC42" s="31">
        <f>T34</f>
        <v>0</v>
      </c>
      <c r="AD42" s="33">
        <f>COUNTIF($AC$4:AC$50,AC42)</f>
        <v>23</v>
      </c>
      <c r="AE42" s="49" t="str">
        <f t="shared" si="0"/>
        <v/>
      </c>
      <c r="AF42" s="44"/>
      <c r="AG42" s="30"/>
    </row>
    <row r="43" spans="1:37" ht="18.75" customHeight="1">
      <c r="A43" s="192"/>
      <c r="B43" s="158"/>
      <c r="C43" s="158"/>
      <c r="D43" s="158"/>
      <c r="E43" s="158"/>
      <c r="F43" s="158"/>
      <c r="G43" s="162"/>
      <c r="H43" s="157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62"/>
      <c r="T43" s="157"/>
      <c r="U43" s="158"/>
      <c r="V43" s="158"/>
      <c r="W43" s="158"/>
      <c r="X43" s="158"/>
      <c r="Y43" s="158"/>
      <c r="Z43" s="165"/>
      <c r="AB43" s="212"/>
      <c r="AC43" s="32" t="str">
        <f>V32</f>
        <v>스내퍼스와이프</v>
      </c>
      <c r="AD43" s="32">
        <f>COUNTIF($AC$4:AC$50,AC43)</f>
        <v>2</v>
      </c>
      <c r="AE43" s="50" t="str">
        <f>IF(AD43&gt;2,AC43&amp;" "&amp;AD43&amp;"회","")</f>
        <v/>
      </c>
    </row>
    <row r="44" spans="1:37" ht="18.75" customHeight="1">
      <c r="A44" s="193"/>
      <c r="B44" s="160"/>
      <c r="C44" s="160"/>
      <c r="D44" s="160"/>
      <c r="E44" s="160"/>
      <c r="F44" s="160"/>
      <c r="G44" s="163"/>
      <c r="H44" s="159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3"/>
      <c r="T44" s="159"/>
      <c r="U44" s="160"/>
      <c r="V44" s="160"/>
      <c r="W44" s="160"/>
      <c r="X44" s="160"/>
      <c r="Y44" s="160"/>
      <c r="Z44" s="166"/>
      <c r="AB44" s="210" t="s">
        <v>57</v>
      </c>
      <c r="AC44" s="41">
        <f>B37</f>
        <v>0</v>
      </c>
      <c r="AD44" s="27">
        <f>COUNTIF($AC$4:AC$50,AC44)</f>
        <v>23</v>
      </c>
      <c r="AE44" s="49" t="str">
        <f t="shared" si="0"/>
        <v/>
      </c>
    </row>
    <row r="45" spans="1:37" ht="18.75" customHeight="1">
      <c r="A45" s="131" t="s">
        <v>12</v>
      </c>
      <c r="B45" s="132"/>
      <c r="C45" s="132"/>
      <c r="D45" s="132"/>
      <c r="E45" s="132"/>
      <c r="F45" s="132"/>
      <c r="G45" s="133"/>
      <c r="H45" s="140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41"/>
      <c r="AB45" s="211"/>
      <c r="AC45" s="33">
        <f>E37</f>
        <v>0</v>
      </c>
      <c r="AD45" s="33">
        <f>COUNTIF($AC$4:AC$50,AC45)</f>
        <v>23</v>
      </c>
      <c r="AE45" s="49" t="str">
        <f t="shared" si="0"/>
        <v/>
      </c>
    </row>
    <row r="46" spans="1:37" ht="18.75" customHeight="1">
      <c r="A46" s="134"/>
      <c r="B46" s="135"/>
      <c r="C46" s="135"/>
      <c r="D46" s="135"/>
      <c r="E46" s="135"/>
      <c r="F46" s="135"/>
      <c r="G46" s="136"/>
      <c r="H46" s="142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43"/>
      <c r="AB46" s="211"/>
      <c r="AC46" s="32" t="str">
        <f>H37</f>
        <v>B720</v>
      </c>
      <c r="AD46" s="32">
        <f>COUNTIF($AC$4:AC$50,AC46)</f>
        <v>1</v>
      </c>
      <c r="AE46" s="50" t="str">
        <f>IF(AD46&gt;2,AC46&amp;" "&amp;AD46&amp;"회","")</f>
        <v/>
      </c>
    </row>
    <row r="47" spans="1:37" ht="18.75" customHeight="1" thickBot="1">
      <c r="A47" s="137"/>
      <c r="B47" s="138"/>
      <c r="C47" s="138"/>
      <c r="D47" s="138"/>
      <c r="E47" s="138"/>
      <c r="F47" s="138"/>
      <c r="G47" s="139"/>
      <c r="H47" s="144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45"/>
      <c r="AB47" s="211"/>
      <c r="AC47" s="41" t="str">
        <f>N37</f>
        <v>훅</v>
      </c>
      <c r="AD47" s="27">
        <f>COUNTIF($AC$4:AC$50,AC47)</f>
        <v>6</v>
      </c>
      <c r="AE47" s="49" t="str">
        <f t="shared" si="0"/>
        <v/>
      </c>
    </row>
    <row r="48" spans="1:37" ht="17.25">
      <c r="AB48" s="211"/>
      <c r="AC48" s="31" t="str">
        <f>Q37</f>
        <v>터치라이즈</v>
      </c>
      <c r="AD48" s="31">
        <f>COUNTIF($AC$4:AC$50,AC48)</f>
        <v>1</v>
      </c>
      <c r="AE48" s="49" t="str">
        <f t="shared" si="0"/>
        <v/>
      </c>
    </row>
    <row r="49" spans="28:31" ht="17.25">
      <c r="AB49" s="211"/>
      <c r="AC49" s="31">
        <f>Q39</f>
        <v>0</v>
      </c>
      <c r="AD49" s="33">
        <f>COUNTIF($AC$4:AC$50,AC49)</f>
        <v>23</v>
      </c>
      <c r="AE49" s="49" t="str">
        <f t="shared" si="0"/>
        <v/>
      </c>
    </row>
    <row r="50" spans="28:31" ht="17.25">
      <c r="AB50" s="212"/>
      <c r="AC50" s="32" t="str">
        <f>T37</f>
        <v>콕스박스커터</v>
      </c>
      <c r="AD50" s="32">
        <f>COUNTIF($AC$4:AC$50,AC50)</f>
        <v>1</v>
      </c>
      <c r="AE50" s="50" t="str">
        <f>IF(AD50&gt;2,AC50&amp;" "&amp;AD50&amp;"회","")</f>
        <v/>
      </c>
    </row>
    <row r="53" spans="28:31">
      <c r="AC53" s="26"/>
    </row>
  </sheetData>
  <sheetProtection algorithmName="SHA-512" hashValue="kD1tSFVBaIBDNCPLOBkkz4ntjgN8iTmuLNFTXEGiFxPOLeHrQ/IJRkH6egRjRPkaMMl5qnmvnfIxi3mR1Sq8jA==" saltValue="T/9e3A2dnItsM9IAHRUmjQ==" spinCount="100000" sheet="1" selectLockedCells="1"/>
  <mergeCells count="158">
    <mergeCell ref="AB4:AB10"/>
    <mergeCell ref="AB11:AB13"/>
    <mergeCell ref="AB14:AB32"/>
    <mergeCell ref="AB33:AB43"/>
    <mergeCell ref="AB44:AB50"/>
    <mergeCell ref="AM4:AM5"/>
    <mergeCell ref="AJ4:AJ5"/>
    <mergeCell ref="AK4:AK5"/>
    <mergeCell ref="AL4:AL5"/>
    <mergeCell ref="AH4:AI6"/>
    <mergeCell ref="T41:U41"/>
    <mergeCell ref="V41:W41"/>
    <mergeCell ref="Z12:Z15"/>
    <mergeCell ref="Z17:Z20"/>
    <mergeCell ref="Z22:Z30"/>
    <mergeCell ref="V16:W16"/>
    <mergeCell ref="Q14:S14"/>
    <mergeCell ref="Q12:S13"/>
    <mergeCell ref="X41:Y41"/>
    <mergeCell ref="Q37:S38"/>
    <mergeCell ref="Q39:S39"/>
    <mergeCell ref="V22:Y26"/>
    <mergeCell ref="Z37:Z40"/>
    <mergeCell ref="T22:U23"/>
    <mergeCell ref="T24:U24"/>
    <mergeCell ref="X16:Y16"/>
    <mergeCell ref="Z32:Z35"/>
    <mergeCell ref="V32:Y34"/>
    <mergeCell ref="V35:Y35"/>
    <mergeCell ref="W36:X36"/>
    <mergeCell ref="R35:U35"/>
    <mergeCell ref="A37:A41"/>
    <mergeCell ref="N37:P39"/>
    <mergeCell ref="H40:M40"/>
    <mergeCell ref="N40:S40"/>
    <mergeCell ref="N41:O41"/>
    <mergeCell ref="P41:Q41"/>
    <mergeCell ref="R41:S41"/>
    <mergeCell ref="N25:Q25"/>
    <mergeCell ref="B30:E30"/>
    <mergeCell ref="J30:M30"/>
    <mergeCell ref="R30:U30"/>
    <mergeCell ref="J27:M29"/>
    <mergeCell ref="F30:I30"/>
    <mergeCell ref="K31:L31"/>
    <mergeCell ref="R25:U25"/>
    <mergeCell ref="B27:E29"/>
    <mergeCell ref="B35:E35"/>
    <mergeCell ref="A32:A36"/>
    <mergeCell ref="F32:I34"/>
    <mergeCell ref="J32:K34"/>
    <mergeCell ref="N32:Q34"/>
    <mergeCell ref="R32:S34"/>
    <mergeCell ref="F35:I35"/>
    <mergeCell ref="J35:M35"/>
    <mergeCell ref="A42:A44"/>
    <mergeCell ref="B42:G44"/>
    <mergeCell ref="H37:M39"/>
    <mergeCell ref="H16:I16"/>
    <mergeCell ref="J16:K16"/>
    <mergeCell ref="L16:M16"/>
    <mergeCell ref="T16:U16"/>
    <mergeCell ref="N21:Y21"/>
    <mergeCell ref="A22:A31"/>
    <mergeCell ref="F25:I25"/>
    <mergeCell ref="R27:U29"/>
    <mergeCell ref="N30:Q30"/>
    <mergeCell ref="S31:T31"/>
    <mergeCell ref="N27:O29"/>
    <mergeCell ref="A17:A21"/>
    <mergeCell ref="A12:A16"/>
    <mergeCell ref="H15:M15"/>
    <mergeCell ref="T15:Y15"/>
    <mergeCell ref="N12:P14"/>
    <mergeCell ref="N16:O16"/>
    <mergeCell ref="P16:Q16"/>
    <mergeCell ref="R16:S16"/>
    <mergeCell ref="T40:Y40"/>
    <mergeCell ref="C31:D31"/>
    <mergeCell ref="A45:G47"/>
    <mergeCell ref="H45:Z47"/>
    <mergeCell ref="A4:Z5"/>
    <mergeCell ref="T6:Z6"/>
    <mergeCell ref="H6:S6"/>
    <mergeCell ref="A6:G6"/>
    <mergeCell ref="H42:M44"/>
    <mergeCell ref="N42:S44"/>
    <mergeCell ref="T42:Y44"/>
    <mergeCell ref="Z42:Z44"/>
    <mergeCell ref="T37:Y39"/>
    <mergeCell ref="H41:I41"/>
    <mergeCell ref="T7:Z8"/>
    <mergeCell ref="A9:Z10"/>
    <mergeCell ref="A11:Y11"/>
    <mergeCell ref="A7:G8"/>
    <mergeCell ref="H7:S8"/>
    <mergeCell ref="B22:C24"/>
    <mergeCell ref="F22:I24"/>
    <mergeCell ref="J25:M25"/>
    <mergeCell ref="L32:M33"/>
    <mergeCell ref="O36:P36"/>
    <mergeCell ref="C26:D26"/>
    <mergeCell ref="H17:M19"/>
    <mergeCell ref="A1:Z2"/>
    <mergeCell ref="N20:Y20"/>
    <mergeCell ref="N15:S15"/>
    <mergeCell ref="N17:Y19"/>
    <mergeCell ref="H12:M14"/>
    <mergeCell ref="T12:Y14"/>
    <mergeCell ref="H29:I29"/>
    <mergeCell ref="P27:Q28"/>
    <mergeCell ref="P29:Q29"/>
    <mergeCell ref="D22:E24"/>
    <mergeCell ref="B25:E25"/>
    <mergeCell ref="J22:K24"/>
    <mergeCell ref="R22:S24"/>
    <mergeCell ref="F27:G29"/>
    <mergeCell ref="A3:Z3"/>
    <mergeCell ref="V27:Y31"/>
    <mergeCell ref="G26:H26"/>
    <mergeCell ref="K26:L26"/>
    <mergeCell ref="O26:P26"/>
    <mergeCell ref="S26:T26"/>
    <mergeCell ref="G31:H31"/>
    <mergeCell ref="O31:P31"/>
    <mergeCell ref="L24:M24"/>
    <mergeCell ref="L22:M23"/>
    <mergeCell ref="T34:U34"/>
    <mergeCell ref="C36:D36"/>
    <mergeCell ref="L34:M34"/>
    <mergeCell ref="T32:U33"/>
    <mergeCell ref="N22:Q24"/>
    <mergeCell ref="S36:T36"/>
    <mergeCell ref="B32:C34"/>
    <mergeCell ref="B12:D14"/>
    <mergeCell ref="E12:G14"/>
    <mergeCell ref="N35:Q35"/>
    <mergeCell ref="B15:G15"/>
    <mergeCell ref="B16:C16"/>
    <mergeCell ref="D16:E16"/>
    <mergeCell ref="F16:G16"/>
    <mergeCell ref="B37:D39"/>
    <mergeCell ref="E37:G39"/>
    <mergeCell ref="B40:G40"/>
    <mergeCell ref="B41:C41"/>
    <mergeCell ref="D41:E41"/>
    <mergeCell ref="F41:G41"/>
    <mergeCell ref="B20:M20"/>
    <mergeCell ref="B17:G19"/>
    <mergeCell ref="J21:M21"/>
    <mergeCell ref="F21:I21"/>
    <mergeCell ref="B21:E21"/>
    <mergeCell ref="D32:E34"/>
    <mergeCell ref="J41:K41"/>
    <mergeCell ref="L41:M41"/>
    <mergeCell ref="G36:H36"/>
    <mergeCell ref="K36:L36"/>
    <mergeCell ref="H27:I28"/>
  </mergeCells>
  <phoneticPr fontId="4" type="noConversion"/>
  <conditionalFormatting sqref="AE4:AE50">
    <cfRule type="containsText" dxfId="0" priority="1" operator="containsText" text="회">
      <formula>NOT(ISERROR(SEARCH("회",AE4)))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"/>
  <sheetViews>
    <sheetView view="pageBreakPreview" zoomScale="60" workbookViewId="0">
      <selection activeCell="B61" sqref="B61"/>
    </sheetView>
  </sheetViews>
  <sheetFormatPr defaultColWidth="9" defaultRowHeight="22.5" customHeight="1"/>
  <cols>
    <col min="1" max="1" width="9.75" style="7" customWidth="1"/>
    <col min="2" max="2" width="46.5" style="9" customWidth="1"/>
    <col min="3" max="3" width="9" style="8"/>
    <col min="4" max="16384" width="9" style="1"/>
  </cols>
  <sheetData>
    <row r="1" spans="1:3" ht="22.5" customHeight="1" thickBot="1">
      <c r="A1" s="10" t="s">
        <v>21</v>
      </c>
      <c r="B1" s="11" t="s">
        <v>19</v>
      </c>
      <c r="C1" s="12" t="s">
        <v>20</v>
      </c>
    </row>
    <row r="2" spans="1:3" ht="22.5" customHeight="1" thickTop="1">
      <c r="A2" s="2"/>
      <c r="B2" s="25" t="s">
        <v>66</v>
      </c>
      <c r="C2" s="3">
        <v>0.7</v>
      </c>
    </row>
    <row r="3" spans="1:3" ht="22.5" customHeight="1">
      <c r="A3" s="4"/>
      <c r="B3" s="24" t="s">
        <v>67</v>
      </c>
      <c r="C3" s="6">
        <v>1</v>
      </c>
    </row>
    <row r="4" spans="1:3" ht="22.5" customHeight="1">
      <c r="A4" s="4"/>
      <c r="B4" s="24" t="s">
        <v>68</v>
      </c>
      <c r="C4" s="6">
        <v>1</v>
      </c>
    </row>
    <row r="5" spans="1:3" ht="22.5" customHeight="1">
      <c r="A5" s="4"/>
      <c r="B5" s="24" t="s">
        <v>69</v>
      </c>
      <c r="C5" s="6">
        <v>1</v>
      </c>
    </row>
    <row r="6" spans="1:3" ht="22.5" customHeight="1">
      <c r="A6" s="4"/>
      <c r="B6" s="24" t="s">
        <v>70</v>
      </c>
      <c r="C6" s="6">
        <v>1</v>
      </c>
    </row>
    <row r="7" spans="1:3" ht="22.5" customHeight="1">
      <c r="A7" s="4"/>
      <c r="B7" s="24" t="s">
        <v>41</v>
      </c>
      <c r="C7" s="6">
        <v>1</v>
      </c>
    </row>
    <row r="8" spans="1:3" ht="22.5" customHeight="1">
      <c r="A8" s="4"/>
      <c r="B8" s="24" t="s">
        <v>71</v>
      </c>
      <c r="C8" s="6">
        <v>1</v>
      </c>
    </row>
    <row r="9" spans="1:3" ht="22.5" customHeight="1">
      <c r="A9" s="4"/>
      <c r="B9" s="24" t="s">
        <v>72</v>
      </c>
      <c r="C9" s="6">
        <v>1.3</v>
      </c>
    </row>
    <row r="10" spans="1:3" ht="22.5" customHeight="1">
      <c r="A10" s="4"/>
      <c r="B10" s="24" t="s">
        <v>73</v>
      </c>
      <c r="C10" s="6">
        <v>1.3</v>
      </c>
    </row>
    <row r="11" spans="1:3" ht="22.5" customHeight="1">
      <c r="A11" s="4"/>
      <c r="B11" s="24" t="s">
        <v>74</v>
      </c>
      <c r="C11" s="6">
        <v>1.3</v>
      </c>
    </row>
    <row r="12" spans="1:3" ht="22.5" customHeight="1">
      <c r="A12" s="4"/>
      <c r="B12" s="24" t="s">
        <v>75</v>
      </c>
      <c r="C12" s="6">
        <v>1.5</v>
      </c>
    </row>
    <row r="13" spans="1:3" ht="22.5" customHeight="1">
      <c r="A13" s="4"/>
      <c r="B13" s="24" t="s">
        <v>42</v>
      </c>
      <c r="C13" s="6">
        <v>1.5</v>
      </c>
    </row>
    <row r="14" spans="1:3" ht="22.5" customHeight="1">
      <c r="A14" s="4"/>
      <c r="B14" s="24" t="s">
        <v>43</v>
      </c>
      <c r="C14" s="6">
        <v>1.5</v>
      </c>
    </row>
    <row r="15" spans="1:3" ht="22.5" customHeight="1">
      <c r="A15" s="4"/>
      <c r="B15" s="24" t="s">
        <v>76</v>
      </c>
      <c r="C15" s="6">
        <v>1.5</v>
      </c>
    </row>
    <row r="16" spans="1:3" ht="22.5" customHeight="1">
      <c r="A16" s="4"/>
      <c r="B16" s="24" t="s">
        <v>77</v>
      </c>
      <c r="C16" s="6">
        <v>1.8</v>
      </c>
    </row>
    <row r="17" spans="1:3" ht="22.5" customHeight="1">
      <c r="A17" s="4"/>
      <c r="B17" s="24" t="s">
        <v>78</v>
      </c>
      <c r="C17" s="6">
        <v>2</v>
      </c>
    </row>
    <row r="18" spans="1:3" ht="22.5" customHeight="1">
      <c r="A18" s="4"/>
      <c r="B18" s="24" t="s">
        <v>48</v>
      </c>
      <c r="C18" s="6">
        <v>2</v>
      </c>
    </row>
    <row r="19" spans="1:3" ht="22.5" customHeight="1">
      <c r="A19" s="4"/>
      <c r="B19" s="24" t="s">
        <v>79</v>
      </c>
      <c r="C19" s="6">
        <v>2.2999999999999998</v>
      </c>
    </row>
    <row r="20" spans="1:3" ht="22.5" customHeight="1">
      <c r="A20" s="4"/>
      <c r="B20" s="24" t="s">
        <v>13</v>
      </c>
      <c r="C20" s="6">
        <v>2.2999999999999998</v>
      </c>
    </row>
    <row r="21" spans="1:3" ht="22.5" customHeight="1">
      <c r="A21" s="4"/>
      <c r="B21" s="24" t="s">
        <v>44</v>
      </c>
      <c r="C21" s="6">
        <v>2.5</v>
      </c>
    </row>
    <row r="22" spans="1:3" ht="22.5" customHeight="1">
      <c r="A22" s="4"/>
      <c r="B22" s="24" t="s">
        <v>138</v>
      </c>
      <c r="C22" s="6">
        <v>2.5</v>
      </c>
    </row>
    <row r="23" spans="1:3" ht="22.5" customHeight="1">
      <c r="A23" s="4"/>
      <c r="B23" s="24" t="s">
        <v>80</v>
      </c>
      <c r="C23" s="6">
        <v>2.8</v>
      </c>
    </row>
    <row r="24" spans="1:3" ht="22.5" customHeight="1">
      <c r="A24" s="4"/>
      <c r="B24" s="24" t="s">
        <v>81</v>
      </c>
      <c r="C24" s="6">
        <v>2.8</v>
      </c>
    </row>
    <row r="25" spans="1:3" ht="22.5" customHeight="1">
      <c r="A25" s="4"/>
      <c r="B25" s="24" t="s">
        <v>82</v>
      </c>
      <c r="C25" s="6">
        <v>2.8</v>
      </c>
    </row>
    <row r="26" spans="1:3" ht="22.5" customHeight="1">
      <c r="A26" s="4"/>
      <c r="B26" s="24" t="s">
        <v>38</v>
      </c>
      <c r="C26" s="6">
        <v>2.8</v>
      </c>
    </row>
    <row r="27" spans="1:3" ht="22.5" customHeight="1">
      <c r="A27" s="4"/>
      <c r="B27" s="24" t="s">
        <v>140</v>
      </c>
      <c r="C27" s="6" t="s">
        <v>141</v>
      </c>
    </row>
    <row r="28" spans="1:3" ht="22.5" customHeight="1">
      <c r="A28" s="4"/>
      <c r="B28" s="24" t="s">
        <v>37</v>
      </c>
      <c r="C28" s="6">
        <v>2.8</v>
      </c>
    </row>
    <row r="29" spans="1:3" ht="22.5" customHeight="1">
      <c r="A29" s="4"/>
      <c r="B29" s="24" t="s">
        <v>132</v>
      </c>
      <c r="C29" s="6">
        <v>3</v>
      </c>
    </row>
    <row r="30" spans="1:3" ht="22.5" customHeight="1">
      <c r="A30" s="4"/>
      <c r="B30" s="24" t="s">
        <v>83</v>
      </c>
      <c r="C30" s="6">
        <v>3</v>
      </c>
    </row>
    <row r="31" spans="1:3" ht="22.5" customHeight="1">
      <c r="A31" s="4"/>
      <c r="B31" s="24" t="s">
        <v>134</v>
      </c>
      <c r="C31" s="6">
        <v>3</v>
      </c>
    </row>
    <row r="32" spans="1:3" ht="22.5" customHeight="1">
      <c r="A32" s="4"/>
      <c r="B32" s="24" t="s">
        <v>84</v>
      </c>
      <c r="C32" s="6">
        <v>3.1</v>
      </c>
    </row>
    <row r="33" spans="1:3" ht="22.5" customHeight="1">
      <c r="A33" s="4"/>
      <c r="B33" s="24" t="s">
        <v>85</v>
      </c>
      <c r="C33" s="6">
        <v>3.1</v>
      </c>
    </row>
    <row r="34" spans="1:3" ht="22.5" customHeight="1">
      <c r="A34" s="4"/>
      <c r="B34" s="24" t="s">
        <v>14</v>
      </c>
      <c r="C34" s="6">
        <v>3.2</v>
      </c>
    </row>
    <row r="35" spans="1:3" ht="22.5" customHeight="1">
      <c r="A35" s="4"/>
      <c r="B35" s="24" t="s">
        <v>86</v>
      </c>
      <c r="C35" s="6">
        <v>3.3</v>
      </c>
    </row>
    <row r="36" spans="1:3" ht="22.5" customHeight="1">
      <c r="A36" s="4"/>
      <c r="B36" s="24" t="s">
        <v>87</v>
      </c>
      <c r="C36" s="6">
        <v>3.3</v>
      </c>
    </row>
    <row r="37" spans="1:3" ht="22.5" customHeight="1">
      <c r="A37" s="4"/>
      <c r="B37" s="24" t="s">
        <v>88</v>
      </c>
      <c r="C37" s="6">
        <v>3.3</v>
      </c>
    </row>
    <row r="38" spans="1:3" ht="22.5" customHeight="1">
      <c r="A38" s="4"/>
      <c r="B38" s="24" t="s">
        <v>89</v>
      </c>
      <c r="C38" s="6">
        <v>3.3</v>
      </c>
    </row>
    <row r="39" spans="1:3" ht="22.5" customHeight="1">
      <c r="A39" s="4"/>
      <c r="B39" s="24" t="s">
        <v>90</v>
      </c>
      <c r="C39" s="6">
        <v>3.3</v>
      </c>
    </row>
    <row r="40" spans="1:3" ht="22.5" customHeight="1">
      <c r="A40" s="4"/>
      <c r="B40" s="24" t="s">
        <v>139</v>
      </c>
      <c r="C40" s="6">
        <v>3.3</v>
      </c>
    </row>
    <row r="41" spans="1:3" ht="22.5" customHeight="1">
      <c r="A41" s="4"/>
      <c r="B41" s="24" t="s">
        <v>142</v>
      </c>
      <c r="C41" s="6">
        <v>3.3</v>
      </c>
    </row>
    <row r="42" spans="1:3" ht="22.5" customHeight="1">
      <c r="A42" s="4"/>
      <c r="B42" s="24" t="s">
        <v>91</v>
      </c>
      <c r="C42" s="6">
        <v>3.3</v>
      </c>
    </row>
    <row r="43" spans="1:3" ht="22.5" customHeight="1">
      <c r="A43" s="4"/>
      <c r="B43" s="24" t="s">
        <v>92</v>
      </c>
      <c r="C43" s="6">
        <v>3.3</v>
      </c>
    </row>
    <row r="44" spans="1:3" ht="22.5" customHeight="1">
      <c r="A44" s="4"/>
      <c r="B44" s="24" t="s">
        <v>93</v>
      </c>
      <c r="C44" s="6">
        <v>3.3</v>
      </c>
    </row>
    <row r="45" spans="1:3" ht="22.5" customHeight="1">
      <c r="A45" s="4"/>
      <c r="B45" s="24" t="s">
        <v>143</v>
      </c>
      <c r="C45" s="6">
        <v>3.3</v>
      </c>
    </row>
    <row r="46" spans="1:3" ht="22.5" customHeight="1">
      <c r="A46" s="4"/>
      <c r="B46" s="24" t="s">
        <v>94</v>
      </c>
      <c r="C46" s="6">
        <v>3.5</v>
      </c>
    </row>
    <row r="47" spans="1:3" ht="22.5" customHeight="1">
      <c r="A47" s="4"/>
      <c r="B47" s="24" t="s">
        <v>95</v>
      </c>
      <c r="C47" s="6">
        <v>3.5</v>
      </c>
    </row>
    <row r="48" spans="1:3" ht="22.5" customHeight="1">
      <c r="A48" s="4"/>
      <c r="B48" s="24" t="s">
        <v>96</v>
      </c>
      <c r="C48" s="6">
        <v>3.5</v>
      </c>
    </row>
    <row r="49" spans="1:3" ht="22.5" customHeight="1">
      <c r="A49" s="4"/>
      <c r="B49" s="24" t="s">
        <v>15</v>
      </c>
      <c r="C49" s="6">
        <v>3.5</v>
      </c>
    </row>
    <row r="50" spans="1:3" ht="22.5" customHeight="1">
      <c r="A50" s="4"/>
      <c r="B50" s="24" t="s">
        <v>97</v>
      </c>
      <c r="C50" s="6">
        <v>3.6</v>
      </c>
    </row>
    <row r="51" spans="1:3" ht="22.5" customHeight="1">
      <c r="A51" s="4"/>
      <c r="B51" s="24" t="s">
        <v>98</v>
      </c>
      <c r="C51" s="6">
        <v>3.6</v>
      </c>
    </row>
    <row r="52" spans="1:3" ht="22.5" customHeight="1">
      <c r="A52" s="4"/>
      <c r="B52" s="24" t="s">
        <v>99</v>
      </c>
      <c r="C52" s="6">
        <v>3.8</v>
      </c>
    </row>
    <row r="53" spans="1:3" ht="22.5" customHeight="1">
      <c r="A53" s="4"/>
      <c r="B53" s="24" t="s">
        <v>100</v>
      </c>
      <c r="C53" s="6">
        <v>3.8</v>
      </c>
    </row>
    <row r="54" spans="1:3" ht="22.5" customHeight="1">
      <c r="A54" s="4"/>
      <c r="B54" s="24" t="s">
        <v>101</v>
      </c>
      <c r="C54" s="6">
        <v>3.8</v>
      </c>
    </row>
    <row r="55" spans="1:3" ht="22.5" customHeight="1">
      <c r="A55" s="4"/>
      <c r="B55" s="24" t="s">
        <v>102</v>
      </c>
      <c r="C55" s="6">
        <v>4</v>
      </c>
    </row>
    <row r="56" spans="1:3" ht="22.5" customHeight="1">
      <c r="A56" s="4"/>
      <c r="B56" s="24" t="s">
        <v>103</v>
      </c>
      <c r="C56" s="6">
        <v>4</v>
      </c>
    </row>
    <row r="57" spans="1:3" ht="22.5" customHeight="1">
      <c r="A57" s="4"/>
      <c r="B57" s="24" t="s">
        <v>46</v>
      </c>
      <c r="C57" s="6">
        <v>4</v>
      </c>
    </row>
    <row r="58" spans="1:3" ht="22.5" customHeight="1">
      <c r="A58" s="4"/>
      <c r="B58" s="24" t="s">
        <v>45</v>
      </c>
      <c r="C58" s="6">
        <v>4</v>
      </c>
    </row>
    <row r="59" spans="1:3" ht="22.5" customHeight="1">
      <c r="A59" s="4"/>
      <c r="B59" s="24" t="s">
        <v>144</v>
      </c>
      <c r="C59" s="6">
        <v>4.3</v>
      </c>
    </row>
    <row r="60" spans="1:3" ht="22.5" customHeight="1">
      <c r="A60" s="4"/>
      <c r="B60" s="24" t="s">
        <v>145</v>
      </c>
      <c r="C60" s="6">
        <v>4.3</v>
      </c>
    </row>
    <row r="61" spans="1:3" ht="22.5" customHeight="1">
      <c r="A61" s="4"/>
      <c r="B61" s="24" t="s">
        <v>104</v>
      </c>
      <c r="C61" s="6">
        <v>4.5</v>
      </c>
    </row>
    <row r="62" spans="1:3" ht="22.5" customHeight="1">
      <c r="A62" s="4"/>
      <c r="B62" s="24" t="s">
        <v>135</v>
      </c>
      <c r="C62" s="6">
        <v>4.5</v>
      </c>
    </row>
    <row r="63" spans="1:3" ht="22.5" customHeight="1">
      <c r="A63" s="4"/>
      <c r="B63" s="24" t="s">
        <v>105</v>
      </c>
      <c r="C63" s="6">
        <v>4.5</v>
      </c>
    </row>
    <row r="64" spans="1:3" ht="22.5" customHeight="1">
      <c r="A64" s="4"/>
      <c r="B64" s="24" t="s">
        <v>22</v>
      </c>
      <c r="C64" s="6">
        <v>4.5</v>
      </c>
    </row>
    <row r="65" spans="1:3" ht="22.5" customHeight="1">
      <c r="A65" s="4"/>
      <c r="B65" s="24" t="s">
        <v>106</v>
      </c>
      <c r="C65" s="6">
        <v>4.8</v>
      </c>
    </row>
    <row r="66" spans="1:3" ht="22.5" customHeight="1">
      <c r="A66" s="4"/>
      <c r="B66" s="24" t="s">
        <v>107</v>
      </c>
      <c r="C66" s="6">
        <v>4.8</v>
      </c>
    </row>
    <row r="67" spans="1:3" ht="22.5" customHeight="1">
      <c r="A67" s="4"/>
      <c r="B67" s="24" t="s">
        <v>16</v>
      </c>
      <c r="C67" s="6">
        <v>4.8</v>
      </c>
    </row>
    <row r="68" spans="1:3" ht="22.5" customHeight="1">
      <c r="A68" s="4"/>
      <c r="B68" s="24" t="s">
        <v>108</v>
      </c>
      <c r="C68" s="6">
        <v>4.8</v>
      </c>
    </row>
    <row r="69" spans="1:3" ht="22.5" customHeight="1">
      <c r="A69" s="4"/>
      <c r="B69" s="24" t="s">
        <v>109</v>
      </c>
      <c r="C69" s="6">
        <v>5</v>
      </c>
    </row>
    <row r="70" spans="1:3" ht="22.5" customHeight="1">
      <c r="A70" s="4"/>
      <c r="B70" s="24" t="s">
        <v>110</v>
      </c>
      <c r="C70" s="6">
        <v>5</v>
      </c>
    </row>
    <row r="71" spans="1:3" ht="22.5" customHeight="1">
      <c r="A71" s="4"/>
      <c r="B71" s="24" t="s">
        <v>111</v>
      </c>
      <c r="C71" s="6">
        <v>5</v>
      </c>
    </row>
    <row r="72" spans="1:3" ht="22.5" customHeight="1">
      <c r="A72" s="4"/>
      <c r="B72" s="24" t="s">
        <v>146</v>
      </c>
      <c r="C72" s="6">
        <v>5</v>
      </c>
    </row>
    <row r="73" spans="1:3" ht="22.5" customHeight="1">
      <c r="A73" s="4"/>
      <c r="B73" s="24" t="s">
        <v>18</v>
      </c>
      <c r="C73" s="6">
        <v>5.2</v>
      </c>
    </row>
    <row r="74" spans="1:3" ht="22.5" customHeight="1">
      <c r="A74" s="4"/>
      <c r="B74" s="24" t="s">
        <v>112</v>
      </c>
      <c r="C74" s="6">
        <v>5.3</v>
      </c>
    </row>
    <row r="75" spans="1:3" ht="22.5" customHeight="1">
      <c r="A75" s="4"/>
      <c r="B75" s="24" t="s">
        <v>113</v>
      </c>
      <c r="C75" s="6">
        <v>5.3</v>
      </c>
    </row>
    <row r="76" spans="1:3" ht="22.5" customHeight="1">
      <c r="A76" s="4"/>
      <c r="B76" s="24" t="s">
        <v>136</v>
      </c>
      <c r="C76" s="6">
        <v>5.3</v>
      </c>
    </row>
    <row r="77" spans="1:3" ht="22.5" customHeight="1">
      <c r="A77" s="4"/>
      <c r="B77" s="24" t="s">
        <v>137</v>
      </c>
      <c r="C77" s="6">
        <v>5.3</v>
      </c>
    </row>
    <row r="78" spans="1:3" ht="22.5" customHeight="1">
      <c r="A78" s="4"/>
      <c r="B78" s="24" t="s">
        <v>114</v>
      </c>
      <c r="C78" s="6">
        <v>5.3</v>
      </c>
    </row>
    <row r="79" spans="1:3" ht="22.5" customHeight="1">
      <c r="A79" s="4"/>
      <c r="B79" s="24" t="s">
        <v>115</v>
      </c>
      <c r="C79" s="6">
        <v>5.3</v>
      </c>
    </row>
    <row r="80" spans="1:3" ht="22.5" customHeight="1">
      <c r="A80" s="4"/>
      <c r="B80" s="24" t="s">
        <v>36</v>
      </c>
      <c r="C80" s="6">
        <v>5.3</v>
      </c>
    </row>
    <row r="81" spans="1:3" ht="22.5" customHeight="1">
      <c r="A81" s="4"/>
      <c r="B81" s="24" t="s">
        <v>35</v>
      </c>
      <c r="C81" s="6">
        <v>5.3</v>
      </c>
    </row>
    <row r="82" spans="1:3" ht="22.5" customHeight="1">
      <c r="A82" s="4"/>
      <c r="B82" s="24" t="s">
        <v>147</v>
      </c>
      <c r="C82" s="6">
        <v>5.3</v>
      </c>
    </row>
    <row r="83" spans="1:3" ht="22.5" customHeight="1">
      <c r="A83" s="4"/>
      <c r="B83" s="24" t="s">
        <v>116</v>
      </c>
      <c r="C83" s="6">
        <v>5.3</v>
      </c>
    </row>
    <row r="84" spans="1:3" ht="22.5" customHeight="1">
      <c r="A84" s="4"/>
      <c r="B84" s="24" t="s">
        <v>148</v>
      </c>
      <c r="C84" s="6">
        <v>5.3</v>
      </c>
    </row>
    <row r="85" spans="1:3" ht="22.5" customHeight="1">
      <c r="A85" s="4"/>
      <c r="B85" s="24" t="s">
        <v>117</v>
      </c>
      <c r="C85" s="6">
        <v>5.5</v>
      </c>
    </row>
    <row r="86" spans="1:3" ht="22.5" customHeight="1">
      <c r="A86" s="4"/>
      <c r="B86" s="24" t="s">
        <v>118</v>
      </c>
      <c r="C86" s="6">
        <v>5.5</v>
      </c>
    </row>
    <row r="87" spans="1:3" ht="22.5" customHeight="1">
      <c r="A87" s="4"/>
      <c r="B87" s="24" t="s">
        <v>119</v>
      </c>
      <c r="C87" s="6">
        <v>5.5</v>
      </c>
    </row>
    <row r="88" spans="1:3" ht="22.5" customHeight="1">
      <c r="A88" s="4"/>
      <c r="B88" s="24" t="s">
        <v>17</v>
      </c>
      <c r="C88" s="6">
        <v>5.5</v>
      </c>
    </row>
    <row r="89" spans="1:3" ht="22.5" customHeight="1">
      <c r="A89" s="4"/>
      <c r="B89" s="24" t="s">
        <v>120</v>
      </c>
      <c r="C89" s="6">
        <v>5.5</v>
      </c>
    </row>
    <row r="90" spans="1:3" ht="22.5" customHeight="1">
      <c r="A90" s="4"/>
      <c r="B90" s="24" t="s">
        <v>149</v>
      </c>
      <c r="C90" s="6">
        <v>5.8</v>
      </c>
    </row>
    <row r="91" spans="1:3" ht="22.5" customHeight="1">
      <c r="A91" s="4"/>
      <c r="B91" s="24" t="s">
        <v>150</v>
      </c>
      <c r="C91" s="6">
        <v>5.8</v>
      </c>
    </row>
    <row r="92" spans="1:3" ht="22.5" customHeight="1">
      <c r="A92" s="4"/>
      <c r="B92" s="24" t="s">
        <v>121</v>
      </c>
      <c r="C92" s="6">
        <v>5.8</v>
      </c>
    </row>
    <row r="93" spans="1:3" ht="22.5" customHeight="1">
      <c r="A93" s="4"/>
      <c r="B93" s="24" t="s">
        <v>122</v>
      </c>
      <c r="C93" s="6">
        <v>5.8</v>
      </c>
    </row>
    <row r="94" spans="1:3" ht="22.5" customHeight="1">
      <c r="A94" s="4"/>
      <c r="B94" s="24" t="s">
        <v>123</v>
      </c>
      <c r="C94" s="6">
        <v>5.8</v>
      </c>
    </row>
    <row r="95" spans="1:3" ht="22.5" customHeight="1">
      <c r="A95" s="4"/>
      <c r="B95" s="24" t="s">
        <v>124</v>
      </c>
      <c r="C95" s="6">
        <v>6</v>
      </c>
    </row>
    <row r="96" spans="1:3" ht="22.5" customHeight="1">
      <c r="A96" s="4"/>
      <c r="B96" s="24" t="s">
        <v>125</v>
      </c>
      <c r="C96" s="6">
        <v>6</v>
      </c>
    </row>
    <row r="97" spans="1:3" ht="22.5" customHeight="1">
      <c r="A97" s="4"/>
      <c r="B97" s="24" t="s">
        <v>47</v>
      </c>
      <c r="C97" s="6">
        <v>6</v>
      </c>
    </row>
    <row r="98" spans="1:3" ht="22.5" customHeight="1">
      <c r="A98" s="4"/>
      <c r="B98" s="24" t="s">
        <v>133</v>
      </c>
      <c r="C98" s="6">
        <v>6</v>
      </c>
    </row>
    <row r="99" spans="1:3" ht="22.5" customHeight="1">
      <c r="A99" s="4"/>
      <c r="B99" s="24" t="s">
        <v>151</v>
      </c>
      <c r="C99" s="6">
        <v>6.3</v>
      </c>
    </row>
    <row r="100" spans="1:3" ht="22.5" customHeight="1">
      <c r="A100" s="4"/>
      <c r="B100" s="24" t="s">
        <v>152</v>
      </c>
      <c r="C100" s="6">
        <v>6.3</v>
      </c>
    </row>
    <row r="101" spans="1:3" ht="22.5" customHeight="1">
      <c r="A101" s="4"/>
      <c r="B101" s="24" t="s">
        <v>126</v>
      </c>
      <c r="C101" s="6">
        <v>6.5</v>
      </c>
    </row>
    <row r="102" spans="1:3" ht="22.5" customHeight="1">
      <c r="A102" s="4"/>
      <c r="B102" s="24" t="s">
        <v>127</v>
      </c>
      <c r="C102" s="6">
        <v>7</v>
      </c>
    </row>
    <row r="103" spans="1:3" ht="22.5" customHeight="1">
      <c r="A103" s="4"/>
      <c r="B103" s="24" t="s">
        <v>128</v>
      </c>
      <c r="C103" s="6">
        <v>7</v>
      </c>
    </row>
    <row r="104" spans="1:3" ht="22.5" customHeight="1">
      <c r="A104" s="4"/>
      <c r="B104" s="5" t="s">
        <v>153</v>
      </c>
      <c r="C104" s="6">
        <v>7.3</v>
      </c>
    </row>
    <row r="105" spans="1:3" ht="22.5" customHeight="1">
      <c r="A105" s="4"/>
      <c r="B105" s="5" t="s">
        <v>154</v>
      </c>
      <c r="C105" s="6">
        <v>7.3</v>
      </c>
    </row>
    <row r="106" spans="1:3" ht="22.5" customHeight="1">
      <c r="A106" s="4"/>
      <c r="B106" s="5"/>
      <c r="C106" s="6"/>
    </row>
    <row r="107" spans="1:3" ht="22.5" customHeight="1">
      <c r="A107" s="4"/>
      <c r="B107" s="5"/>
      <c r="C107" s="6"/>
    </row>
    <row r="108" spans="1:3" ht="24" customHeight="1">
      <c r="A108" s="4"/>
      <c r="B108" s="5"/>
      <c r="C108" s="6"/>
    </row>
    <row r="109" spans="1:3" ht="22.5" customHeight="1">
      <c r="A109" s="4"/>
      <c r="B109" s="5"/>
      <c r="C109" s="6"/>
    </row>
  </sheetData>
  <sheetProtection algorithmName="SHA-512" hashValue="va9dSMeh3/JbN67YDkaP7iw7yQOah6AkTYM23drrYgIb4RsciaueQIP1PtjejAVia/NYg31WHZfvM/QEZ9dXXQ==" saltValue="FVxK3vB27K+SMUF39b6sBw==" spinCount="100000" sheet="1" selectLockedCells="1"/>
  <sortState ref="A2:C77">
    <sortCondition ref="C1"/>
  </sortState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5 line</vt:lpstr>
      <vt:lpstr>기준</vt:lpstr>
      <vt:lpstr>'5 line'!Print_Area</vt:lpstr>
      <vt:lpstr>기준!Print_Area</vt:lpstr>
      <vt:lpstr>기준!Print_Titles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KDB</dc:creator>
  <cp:lastModifiedBy>PCPLAZA</cp:lastModifiedBy>
  <cp:lastPrinted>2019-10-13T10:41:22Z</cp:lastPrinted>
  <dcterms:created xsi:type="dcterms:W3CDTF">2019-07-01T06:43:26Z</dcterms:created>
  <dcterms:modified xsi:type="dcterms:W3CDTF">2019-10-15T08:34:43Z</dcterms:modified>
</cp:coreProperties>
</file>